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6" windowWidth="16428" windowHeight="14316" activeTab="0"/>
  </bookViews>
  <sheets>
    <sheet name="1.1.1" sheetId="1" r:id="rId1"/>
    <sheet name="1.1.2(Seite 1)" sheetId="2" r:id="rId2"/>
    <sheet name="1.1.2(Seite2)" sheetId="3" r:id="rId3"/>
    <sheet name="1.1.3.1" sheetId="4" r:id="rId4"/>
    <sheet name="1.1.3.2" sheetId="5" r:id="rId5"/>
    <sheet name="1.1.4.1 (Seite 1)" sheetId="6" r:id="rId6"/>
    <sheet name="1.1.4.1 (Seite 2)" sheetId="7" r:id="rId7"/>
    <sheet name="1.1.4.1 (Seite 3)" sheetId="8" r:id="rId8"/>
    <sheet name="1.1.4.2 (Seite 1)" sheetId="9" r:id="rId9"/>
    <sheet name="1.1.4.2 (Seite 2)" sheetId="10" r:id="rId10"/>
    <sheet name="1.1.4.2 (Seite 3)" sheetId="11" r:id="rId11"/>
    <sheet name="1.1.4.3 (Seite 1)" sheetId="12" r:id="rId12"/>
    <sheet name="1.1.4.3 (Seite 2)" sheetId="13" r:id="rId13"/>
    <sheet name="1.1.4.3 (Seite 3)" sheetId="14" r:id="rId14"/>
    <sheet name="1.2.1" sheetId="15" r:id="rId15"/>
    <sheet name="1.2.2 und 1.2.3" sheetId="16" r:id="rId16"/>
    <sheet name="1.2.4 (Seite 1)" sheetId="17" r:id="rId17"/>
    <sheet name="1.2.4 (Seite 2)" sheetId="18" r:id="rId18"/>
    <sheet name="1.2.4.(Seite 3)" sheetId="19" r:id="rId19"/>
    <sheet name="1.3.1 " sheetId="20" r:id="rId20"/>
    <sheet name="1.4.1 " sheetId="21" r:id="rId21"/>
    <sheet name="1.4.2 u 1.4.3" sheetId="22" r:id="rId22"/>
    <sheet name="1.5.1 " sheetId="23" r:id="rId23"/>
    <sheet name="2.1 Seite1" sheetId="24" r:id="rId24"/>
    <sheet name="2.1 Seite2" sheetId="25" r:id="rId25"/>
    <sheet name="2.2" sheetId="26" r:id="rId26"/>
    <sheet name="3.1 Bauabf " sheetId="27" r:id="rId27"/>
    <sheet name="3.2 Bauabf Seite 1" sheetId="28" r:id="rId28"/>
    <sheet name="3.2 Bauabf Seite 2" sheetId="29" r:id="rId29"/>
    <sheet name="3.3 3.4 Bauabf" sheetId="30" r:id="rId30"/>
    <sheet name="4.1 VV TUV " sheetId="31" r:id="rId31"/>
    <sheet name="4.2. Hausmüll " sheetId="32" r:id="rId32"/>
  </sheets>
  <definedNames>
    <definedName name="_xlnm.Print_Area" localSheetId="3">'1.1.3.1'!$A$1:$K$83</definedName>
    <definedName name="_xlnm.Print_Area" localSheetId="6">'1.1.4.1 (Seite 2)'!$A$1:$L$72</definedName>
    <definedName name="_xlnm.Print_Area" localSheetId="11">'1.1.4.3 (Seite 1)'!$A$1:$N$69</definedName>
    <definedName name="_xlnm.Print_Area" localSheetId="12">'1.1.4.3 (Seite 2)'!$A$1:$N$65</definedName>
    <definedName name="_xlnm.Print_Area" localSheetId="13">'1.1.4.3 (Seite 3)'!$A$1:$N$68</definedName>
    <definedName name="_xlnm.Print_Area" localSheetId="15">'1.2.2 und 1.2.3'!$A$1:$H$46</definedName>
    <definedName name="_xlnm.Print_Area" localSheetId="16">'1.2.4 (Seite 1)'!$A$1:$J$70</definedName>
    <definedName name="_xlnm.Print_Area" localSheetId="17">'1.2.4 (Seite 2)'!$A$1:$J$60</definedName>
    <definedName name="_xlnm.Print_Area" localSheetId="20">'1.4.1 '!$A$1:$J$63</definedName>
    <definedName name="_xlnm.Print_Area" localSheetId="21">'1.4.2 u 1.4.3'!$A$1:$F$37</definedName>
    <definedName name="_xlnm.Print_Area" localSheetId="22">'1.5.1 '!$A$1:$J$70</definedName>
    <definedName name="_xlnm.Print_Area" localSheetId="26">'3.1 Bauabf '!$A$1:$K$81</definedName>
    <definedName name="_xlnm.Print_Area" localSheetId="28">'3.2 Bauabf Seite 2'!$A$2:$H$49</definedName>
    <definedName name="_xlnm.Print_Area" localSheetId="29">'3.3 3.4 Bauabf'!$A$1:$I$67</definedName>
    <definedName name="_xlnm.Print_Area" localSheetId="30">'4.1 VV TUV '!$A$1:$J$81</definedName>
    <definedName name="_xlnm.Print_Area" localSheetId="31">'4.2. Hausmüll '!$A$1:$J$76</definedName>
    <definedName name="TABLE" localSheetId="31">'4.2. Hausmüll '!$L$13:$P$13</definedName>
    <definedName name="TABLE_10" localSheetId="31">'4.2. Hausmüll '!$L$12:$P$12</definedName>
    <definedName name="TABLE_100" localSheetId="31">'4.2. Hausmüll '!$R$56:$V$56</definedName>
    <definedName name="TABLE_11" localSheetId="31">'4.2. Hausmüll '!$L$19:$P$19</definedName>
    <definedName name="TABLE_12" localSheetId="31">'4.2. Hausmüll '!$L$19:$P$19</definedName>
    <definedName name="TABLE_13" localSheetId="31">'4.2. Hausmüll '!$O$26:$R$26</definedName>
    <definedName name="TABLE_14" localSheetId="31">'4.2. Hausmüll '!$O$26:$R$26</definedName>
    <definedName name="TABLE_15" localSheetId="31">'4.2. Hausmüll '!$O$27:$R$27</definedName>
    <definedName name="TABLE_16" localSheetId="31">'4.2. Hausmüll '!$O$27:$R$27</definedName>
    <definedName name="TABLE_17" localSheetId="31">'4.2. Hausmüll '!$L$16:$P$16</definedName>
    <definedName name="TABLE_18" localSheetId="31">'4.2. Hausmüll '!$L$16:$P$16</definedName>
    <definedName name="TABLE_19" localSheetId="31">'4.2. Hausmüll '!$L$11:$P$11</definedName>
    <definedName name="TABLE_2" localSheetId="31">'4.2. Hausmüll '!$L$13:$P$13</definedName>
    <definedName name="TABLE_20" localSheetId="31">'4.2. Hausmüll '!$L$11:$P$11</definedName>
    <definedName name="TABLE_21" localSheetId="31">'4.2. Hausmüll '!$R$12:$U$12</definedName>
    <definedName name="TABLE_22" localSheetId="31">'4.2. Hausmüll '!$R$12:$U$12</definedName>
    <definedName name="TABLE_23" localSheetId="31">'4.2. Hausmüll '!$R$13:$U$13</definedName>
    <definedName name="TABLE_24" localSheetId="31">'4.2. Hausmüll '!$R$13:$U$13</definedName>
    <definedName name="TABLE_25" localSheetId="31">'4.2. Hausmüll '!$L$21:$P$21</definedName>
    <definedName name="TABLE_26" localSheetId="31">'4.2. Hausmüll '!$L$21:$P$21</definedName>
    <definedName name="TABLE_27" localSheetId="31">'4.2. Hausmüll '!$L$22:$P$22</definedName>
    <definedName name="TABLE_28" localSheetId="31">'4.2. Hausmüll '!$L$22:$P$22</definedName>
    <definedName name="TABLE_29" localSheetId="31">'4.2. Hausmüll '!$L$23:$P$23</definedName>
    <definedName name="TABLE_3" localSheetId="31">'4.2. Hausmüll '!$L$14:$P$14</definedName>
    <definedName name="TABLE_30" localSheetId="31">'4.2. Hausmüll '!$L$23:$P$23</definedName>
    <definedName name="TABLE_31" localSheetId="31">'4.2. Hausmüll '!$L$24:$P$24</definedName>
    <definedName name="TABLE_32" localSheetId="31">'4.2. Hausmüll '!$L$24:$P$24</definedName>
    <definedName name="TABLE_33" localSheetId="31">'4.2. Hausmüll '!$R$22:$V$22</definedName>
    <definedName name="TABLE_34" localSheetId="31">'4.2. Hausmüll '!$R$22:$V$22</definedName>
    <definedName name="TABLE_35" localSheetId="31">'4.2. Hausmüll '!$R$21:$V$21</definedName>
    <definedName name="TABLE_36" localSheetId="31">'4.2. Hausmüll '!$R$21:$V$21</definedName>
    <definedName name="TABLE_37" localSheetId="31">'4.2. Hausmüll '!$L$20:$O$20</definedName>
    <definedName name="TABLE_38" localSheetId="31">'4.2. Hausmüll '!$L$20:$O$20</definedName>
    <definedName name="TABLE_39" localSheetId="31">'4.2. Hausmüll '!$L$19:$P$19</definedName>
    <definedName name="TABLE_4" localSheetId="31">'4.2. Hausmüll '!$L$14:$P$14</definedName>
    <definedName name="TABLE_40" localSheetId="31">'4.2. Hausmüll '!$L$19:$P$19</definedName>
    <definedName name="TABLE_41" localSheetId="31">'4.2. Hausmüll '!$L$29:$P$29</definedName>
    <definedName name="TABLE_42" localSheetId="31">'4.2. Hausmüll '!$L$29:$P$29</definedName>
    <definedName name="TABLE_43" localSheetId="31">'4.2. Hausmüll '!$L$29:$P$29</definedName>
    <definedName name="TABLE_44" localSheetId="31">'4.2. Hausmüll '!$L$29:$P$29</definedName>
    <definedName name="TABLE_45" localSheetId="31">'4.2. Hausmüll '!$L$30:$P$30</definedName>
    <definedName name="TABLE_46" localSheetId="31">'4.2. Hausmüll '!$L$30:$P$30</definedName>
    <definedName name="TABLE_47" localSheetId="31">'4.2. Hausmüll '!$L$31:$P$31</definedName>
    <definedName name="TABLE_48" localSheetId="31">'4.2. Hausmüll '!$L$31:$P$31</definedName>
    <definedName name="TABLE_49" localSheetId="31">'4.2. Hausmüll '!$L$32:$P$32</definedName>
    <definedName name="TABLE_5" localSheetId="31">'4.2. Hausmüll '!$L$15:$P$15</definedName>
    <definedName name="TABLE_50" localSheetId="31">'4.2. Hausmüll '!$L$32:$P$32</definedName>
    <definedName name="TABLE_51" localSheetId="31">'4.2. Hausmüll '!$R$32:$V$32</definedName>
    <definedName name="TABLE_52" localSheetId="31">'4.2. Hausmüll '!$R$32:$V$32</definedName>
    <definedName name="TABLE_53" localSheetId="31">'4.2. Hausmüll '!$R$31:$V$31</definedName>
    <definedName name="TABLE_54" localSheetId="31">'4.2. Hausmüll '!$R$31:$V$31</definedName>
    <definedName name="TABLE_55" localSheetId="31">'4.2. Hausmüll '!$L$28:$P$28</definedName>
    <definedName name="TABLE_56" localSheetId="31">'4.2. Hausmüll '!$L$28:$P$28</definedName>
    <definedName name="TABLE_57" localSheetId="31">'4.2. Hausmüll '!$L$27:$P$27</definedName>
    <definedName name="TABLE_58" localSheetId="31">'4.2. Hausmüll '!$L$27:$P$27</definedName>
    <definedName name="TABLE_59" localSheetId="31">'4.2. Hausmüll '!$L$37:$P$37</definedName>
    <definedName name="TABLE_6" localSheetId="31">'4.2. Hausmüll '!$L$15:$P$15</definedName>
    <definedName name="TABLE_60" localSheetId="31">'4.2. Hausmüll '!$L$37:$P$37</definedName>
    <definedName name="TABLE_61" localSheetId="31">'4.2. Hausmüll '!$L$38:$P$38</definedName>
    <definedName name="TABLE_62" localSheetId="31">'4.2. Hausmüll '!$L$38:$P$38</definedName>
    <definedName name="TABLE_63" localSheetId="31">'4.2. Hausmüll '!$L$39:$P$39</definedName>
    <definedName name="TABLE_64" localSheetId="31">'4.2. Hausmüll '!$L$39:$P$39</definedName>
    <definedName name="TABLE_65" localSheetId="31">'4.2. Hausmüll '!$L$40:$P$40</definedName>
    <definedName name="TABLE_66" localSheetId="31">'4.2. Hausmüll '!$L$40:$P$40</definedName>
    <definedName name="TABLE_67" localSheetId="31">'4.2. Hausmüll '!$R$41:$V$41</definedName>
    <definedName name="TABLE_68" localSheetId="31">'4.2. Hausmüll '!$R$41:$V$41</definedName>
    <definedName name="TABLE_69" localSheetId="31">'4.2. Hausmüll '!$R$42:$V$42</definedName>
    <definedName name="TABLE_7" localSheetId="31">'4.2. Hausmüll '!$L$15:$P$15</definedName>
    <definedName name="TABLE_70" localSheetId="31">'4.2. Hausmüll '!$R$42:$V$42</definedName>
    <definedName name="TABLE_71" localSheetId="31">'4.2. Hausmüll '!$L$36:$P$36</definedName>
    <definedName name="TABLE_72" localSheetId="31">'4.2. Hausmüll '!$L$36:$P$36</definedName>
    <definedName name="TABLE_73" localSheetId="31">'4.2. Hausmüll '!$L$35:$P$35</definedName>
    <definedName name="TABLE_74" localSheetId="31">'4.2. Hausmüll '!$L$35:$P$35</definedName>
    <definedName name="TABLE_75" localSheetId="31">'4.2. Hausmüll '!$L$45:$P$45</definedName>
    <definedName name="TABLE_76" localSheetId="31">'4.2. Hausmüll '!$L$45:$P$45</definedName>
    <definedName name="TABLE_77" localSheetId="31">'4.2. Hausmüll '!$L$46:$P$46</definedName>
    <definedName name="TABLE_78" localSheetId="31">'4.2. Hausmüll '!$L$46:$P$46</definedName>
    <definedName name="TABLE_79" localSheetId="31">'4.2. Hausmüll '!$L$47:$P$47</definedName>
    <definedName name="TABLE_8" localSheetId="31">'4.2. Hausmüll '!$L$15:$P$15</definedName>
    <definedName name="TABLE_80" localSheetId="31">'4.2. Hausmüll '!$L$47:$P$47</definedName>
    <definedName name="TABLE_81" localSheetId="31">'4.2. Hausmüll '!$L$48:$P$48</definedName>
    <definedName name="TABLE_82" localSheetId="31">'4.2. Hausmüll '!$L$48:$P$48</definedName>
    <definedName name="TABLE_83" localSheetId="31">'4.2. Hausmüll '!$R$48:$V$48</definedName>
    <definedName name="TABLE_84" localSheetId="31">'4.2. Hausmüll '!$R$48:$V$48</definedName>
    <definedName name="TABLE_85" localSheetId="31">'4.2. Hausmüll '!$R$49:$V$49</definedName>
    <definedName name="TABLE_86" localSheetId="31">'4.2. Hausmüll '!$R$49:$V$49</definedName>
    <definedName name="TABLE_87" localSheetId="31">'4.2. Hausmüll '!$L$44:$P$44</definedName>
    <definedName name="TABLE_88" localSheetId="31">'4.2. Hausmüll '!$L$44:$P$44</definedName>
    <definedName name="TABLE_89" localSheetId="31">'4.2. Hausmüll '!$L$43:$P$43</definedName>
    <definedName name="TABLE_9" localSheetId="31">'4.2. Hausmüll '!$L$12:$P$12</definedName>
    <definedName name="TABLE_90" localSheetId="31">'4.2. Hausmüll '!$L$43:$P$43</definedName>
    <definedName name="TABLE_91" localSheetId="31">'4.2. Hausmüll '!$L$53:$P$53</definedName>
    <definedName name="TABLE_92" localSheetId="31">'4.2. Hausmüll '!$L$53:$P$53</definedName>
    <definedName name="TABLE_93" localSheetId="31">'4.2. Hausmüll '!$L$54:$P$54</definedName>
    <definedName name="TABLE_94" localSheetId="31">'4.2. Hausmüll '!$L$54:$P$54</definedName>
    <definedName name="TABLE_95" localSheetId="31">'4.2. Hausmüll '!$L$55:$P$55</definedName>
    <definedName name="TABLE_96" localSheetId="31">'4.2. Hausmüll '!$L$55:$P$55</definedName>
    <definedName name="TABLE_97" localSheetId="31">'4.2. Hausmüll '!$L$56:$P$56</definedName>
    <definedName name="TABLE_98" localSheetId="31">'4.2. Hausmüll '!$L$56:$P$56</definedName>
    <definedName name="TABLE_99" localSheetId="31">'4.2. Hausmüll '!$R$56:$V$56</definedName>
  </definedNames>
  <calcPr fullCalcOnLoad="1"/>
</workbook>
</file>

<file path=xl/sharedStrings.xml><?xml version="1.0" encoding="utf-8"?>
<sst xmlns="http://schemas.openxmlformats.org/spreadsheetml/2006/main" count="2840" uniqueCount="835">
  <si>
    <t>Art der Anlage</t>
  </si>
  <si>
    <t>davon</t>
  </si>
  <si>
    <t>Anzahl</t>
  </si>
  <si>
    <t>Tonnen</t>
  </si>
  <si>
    <t>Chemisch-physikalische</t>
  </si>
  <si>
    <t>Sortieranlagen</t>
  </si>
  <si>
    <t>Zerlegeeinrichtungen für</t>
  </si>
  <si>
    <t>____________________</t>
  </si>
  <si>
    <t xml:space="preserve">– 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</si>
  <si>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</si>
  <si>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</si>
  <si>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</si>
  <si>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</si>
  <si>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</si>
  <si>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</si>
  <si>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</si>
  <si>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</si>
  <si>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anderen Bundes-
ländern</t>
  </si>
  <si>
    <t>dem
Ausland</t>
  </si>
  <si>
    <t>Insgesamt</t>
  </si>
  <si>
    <t>Abgegebene Abfallmenge</t>
  </si>
  <si>
    <t>zusammen</t>
  </si>
  <si>
    <t>und Kreisen sowie nach Herkunft der Abfälle</t>
  </si>
  <si>
    <t>und Kreisen sowie nach Verbleib der Abfälle</t>
  </si>
  <si>
    <t>Eingesetzte Abfallmenge</t>
  </si>
  <si>
    <t>Regierungsbezirk</t>
  </si>
  <si>
    <t>Eingesetzte
Abfallmenge
insgesamt</t>
  </si>
  <si>
    <t>Erzeugter
Kompost
insgesamt</t>
  </si>
  <si>
    <t>bei privaten
Haushalten</t>
  </si>
  <si>
    <t>Che-
misch/
physi-
kalische
Behand-
lungs-
anlagen</t>
  </si>
  <si>
    <t>02</t>
  </si>
  <si>
    <t>03</t>
  </si>
  <si>
    <t>04</t>
  </si>
  <si>
    <t>05</t>
  </si>
  <si>
    <t>06</t>
  </si>
  <si>
    <t>Abfälle aus anorganisch-chemischen Prozessen</t>
  </si>
  <si>
    <t>07</t>
  </si>
  <si>
    <t>Abfälle aus organisch-chemischen Prozessen</t>
  </si>
  <si>
    <t>08</t>
  </si>
  <si>
    <t>09</t>
  </si>
  <si>
    <t>10</t>
  </si>
  <si>
    <t>11</t>
  </si>
  <si>
    <t>12</t>
  </si>
  <si>
    <t>Abfallart</t>
  </si>
  <si>
    <t>15</t>
  </si>
  <si>
    <t>16</t>
  </si>
  <si>
    <t>17</t>
  </si>
  <si>
    <t>1701</t>
  </si>
  <si>
    <t>1702</t>
  </si>
  <si>
    <t>1705</t>
  </si>
  <si>
    <t>18</t>
  </si>
  <si>
    <t>Abfälle aus der ärztlichen und tierärztlichen Versor-</t>
  </si>
  <si>
    <t>19</t>
  </si>
  <si>
    <t xml:space="preserve">Abfälle aus Abfallbehandlungsanlagen, öffentlichen </t>
  </si>
  <si>
    <t>1901</t>
  </si>
  <si>
    <t>20</t>
  </si>
  <si>
    <t xml:space="preserve"> Landkreise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</si>
  <si>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</si>
  <si>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</si>
  <si>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</si>
  <si>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</si>
  <si>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 Grafenau</t>
  </si>
  <si>
    <t xml:space="preserve">  Kelheim</t>
  </si>
  <si>
    <t xml:space="preserve">  Regen</t>
  </si>
  <si>
    <t xml:space="preserve">  Rottal- Inn</t>
  </si>
  <si>
    <t xml:space="preserve">  Straubing- Bogen</t>
  </si>
  <si>
    <t xml:space="preserve">  Dingolfing- Landau</t>
  </si>
  <si>
    <t xml:space="preserve"> Kreisfreie Städte</t>
  </si>
  <si>
    <t>01</t>
  </si>
  <si>
    <t>Thermische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</si>
  <si>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</si>
  <si>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</si>
  <si>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</si>
  <si>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>020106</t>
  </si>
  <si>
    <t>020204</t>
  </si>
  <si>
    <t>020304</t>
  </si>
  <si>
    <t>200108</t>
  </si>
  <si>
    <t>Abfälle aus der Zubereitung und Verar-</t>
  </si>
  <si>
    <t>Schlämme aus der betriebseigenen Ab-</t>
  </si>
  <si>
    <t>Abfälle aus Abfallbehandlungsanlagen,</t>
  </si>
  <si>
    <t>Garten- und Parkabfälle einschließlich</t>
  </si>
  <si>
    <t xml:space="preserve">Abfälle aus anorganischen chemischen </t>
  </si>
  <si>
    <t>Abfälle aus Prozessen der mechanischen Formgebung</t>
  </si>
  <si>
    <t>Regionale Gliederung</t>
  </si>
  <si>
    <t xml:space="preserve"> Prozessen</t>
  </si>
  <si>
    <t xml:space="preserve"> Fraktionen</t>
  </si>
  <si>
    <t>0201</t>
  </si>
  <si>
    <t>0202</t>
  </si>
  <si>
    <t>0301</t>
  </si>
  <si>
    <t>1001</t>
  </si>
  <si>
    <t>1009</t>
  </si>
  <si>
    <t>0303</t>
  </si>
  <si>
    <t>1501</t>
  </si>
  <si>
    <t>1601</t>
  </si>
  <si>
    <t>1602</t>
  </si>
  <si>
    <t>1703</t>
  </si>
  <si>
    <t>1704</t>
  </si>
  <si>
    <t>1908</t>
  </si>
  <si>
    <t>2001</t>
  </si>
  <si>
    <t>2002</t>
  </si>
  <si>
    <t xml:space="preserve">  abfälle)</t>
  </si>
  <si>
    <t>2003</t>
  </si>
  <si>
    <t>davon Abgabe zur Verwendung</t>
  </si>
  <si>
    <t>Ansbach</t>
  </si>
  <si>
    <t>Erlangen- Höchstadt</t>
  </si>
  <si>
    <t>Fürth</t>
  </si>
  <si>
    <t>Nürnberger Land</t>
  </si>
  <si>
    <t>Neustadt a. d. Aisch -</t>
  </si>
  <si>
    <t>Roth</t>
  </si>
  <si>
    <t>Weißenburg- Gunzenhausen</t>
  </si>
  <si>
    <t>Aschaffenburg</t>
  </si>
  <si>
    <t>Schweinfurt</t>
  </si>
  <si>
    <t>Würzburg</t>
  </si>
  <si>
    <t>Bad Kissingen</t>
  </si>
  <si>
    <t>Rhön- Grabfeld</t>
  </si>
  <si>
    <t>Haßberge</t>
  </si>
  <si>
    <t>Kitzingen</t>
  </si>
  <si>
    <t>Miltenberg</t>
  </si>
  <si>
    <t>Main- Spessart</t>
  </si>
  <si>
    <t>Augsburg</t>
  </si>
  <si>
    <t>Kaufbeuren</t>
  </si>
  <si>
    <t>Kempten (Allgäu)</t>
  </si>
  <si>
    <t>Memmingen</t>
  </si>
  <si>
    <t>Aichach- Friedberg</t>
  </si>
  <si>
    <t>Dillingen a. d. Donau</t>
  </si>
  <si>
    <t>Günzburg</t>
  </si>
  <si>
    <t>Neu- Ulm</t>
  </si>
  <si>
    <t>Lindau (Bodensee)</t>
  </si>
  <si>
    <t>Ostallgäu</t>
  </si>
  <si>
    <t>Unterallgäu</t>
  </si>
  <si>
    <t>Donau- Ries</t>
  </si>
  <si>
    <t>Oberallgäu</t>
  </si>
  <si>
    <t>Schwabach</t>
  </si>
  <si>
    <t>Nürnberg</t>
  </si>
  <si>
    <t>Erlangen</t>
  </si>
  <si>
    <t>Wunsiedel i. 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</si>
  <si>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</si>
  <si>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</si>
  <si>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</si>
  <si>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</si>
  <si>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</si>
  <si>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</si>
  <si>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</si>
  <si>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</si>
  <si>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Tirschenreuth</t>
  </si>
  <si>
    <t>Schwandorf</t>
  </si>
  <si>
    <t>Regensburg</t>
  </si>
  <si>
    <t>Neustadt a. d. Waldnaab</t>
  </si>
  <si>
    <t>Neumarkt i. d. Opf.</t>
  </si>
  <si>
    <t>Cham</t>
  </si>
  <si>
    <t>Amberg- Sulzbach</t>
  </si>
  <si>
    <t>Weiden i. d. Opf.</t>
  </si>
  <si>
    <t>Amberg</t>
  </si>
  <si>
    <t>Dingolfing- Landau</t>
  </si>
  <si>
    <t>Straubing- Bogen</t>
  </si>
  <si>
    <t>Rottal- Inn</t>
  </si>
  <si>
    <t>Regen</t>
  </si>
  <si>
    <t>Passau</t>
  </si>
  <si>
    <t>Landshut</t>
  </si>
  <si>
    <t>Kelheim</t>
  </si>
  <si>
    <t>Freyung- Grafenau</t>
  </si>
  <si>
    <t>Deggendorf</t>
  </si>
  <si>
    <t>Straubing</t>
  </si>
  <si>
    <t>Weilheim- Schongau</t>
  </si>
  <si>
    <t>Traunstein</t>
  </si>
  <si>
    <t>Starnberg</t>
  </si>
  <si>
    <t>Rosenheim</t>
  </si>
  <si>
    <t>Pfaffenhofen a.d. Ilm</t>
  </si>
  <si>
    <t>Neuburg- Schrobenhausen</t>
  </si>
  <si>
    <t>München</t>
  </si>
  <si>
    <t>Mühldorf a. Inn</t>
  </si>
  <si>
    <t>Miesbach</t>
  </si>
  <si>
    <t>Landsberg a. Lech</t>
  </si>
  <si>
    <t>Garmisch- Partenkirchen</t>
  </si>
  <si>
    <t>Fürstenfeldbruck</t>
  </si>
  <si>
    <t>Freising</t>
  </si>
  <si>
    <t>Erding</t>
  </si>
  <si>
    <t>Eichstätt</t>
  </si>
  <si>
    <t>Ebersberg</t>
  </si>
  <si>
    <t>Dachau</t>
  </si>
  <si>
    <t>Bad Tölz- Wolfratshausen</t>
  </si>
  <si>
    <t>Berchtesgadener Land</t>
  </si>
  <si>
    <t>Altötting</t>
  </si>
  <si>
    <t>Ingolstadt</t>
  </si>
  <si>
    <t xml:space="preserve"> Bad Windsheim</t>
  </si>
  <si>
    <t xml:space="preserve">  Stoffe</t>
  </si>
  <si>
    <t>0203</t>
  </si>
  <si>
    <t>Schredderanlagen</t>
  </si>
  <si>
    <t xml:space="preserve">  Bad Windsheim</t>
  </si>
  <si>
    <t>nach Verwertungsanlagen</t>
  </si>
  <si>
    <t>nach Beseitigungsanlagen</t>
  </si>
  <si>
    <t>und Kreisen sowie nach Anzahl der Anlagen</t>
  </si>
  <si>
    <t>1709</t>
  </si>
  <si>
    <t>Abfälle aus der humanmedizinischen oder tier-</t>
  </si>
  <si>
    <t>Abfälle, die beim Aufsuchen, Ausbeuten und Ge-</t>
  </si>
  <si>
    <t>Abfälle aus Landwirtschaft, Gartenbau, Teichwirt-</t>
  </si>
  <si>
    <t xml:space="preserve"> schaft, Forstwirtschaft, Jagd und Fischerei sowie der</t>
  </si>
  <si>
    <t xml:space="preserve"> Herstellung  u. Verarbeitung von Lebensmitteln</t>
  </si>
  <si>
    <t>Abfälle aus der Holzbearbeitung und der Herstellung</t>
  </si>
  <si>
    <t>Abfälle aus der Leder-, Pelz- und Textilindustrie</t>
  </si>
  <si>
    <t>Abfälle aus der Erdölraffination, Erdgasreinigung und</t>
  </si>
  <si>
    <t>Abfälle aus thermischen Prozessen</t>
  </si>
  <si>
    <t>Abfälle aus der chemischen Oberflächenbearbeitung</t>
  </si>
  <si>
    <t xml:space="preserve"> und Beschichtung von Metallen und anderen Werk- </t>
  </si>
  <si>
    <t xml:space="preserve"> stoffen; Nichteisen-Hydrometallurgie</t>
  </si>
  <si>
    <t xml:space="preserve"> sowie der physikalischen und mechanischen Ober-</t>
  </si>
  <si>
    <t xml:space="preserve">  flächenbearbeitung von Metallen und Kunststoffen</t>
  </si>
  <si>
    <t>Verpackungsabfall, Aufsaugmassen, Wischtücher,</t>
  </si>
  <si>
    <t>Abfälle, die nicht anderswo im Verzeichnis aufgeführt</t>
  </si>
  <si>
    <t>Bau- und Abbruchabfälle (einschließlich Aushub von</t>
  </si>
  <si>
    <t xml:space="preserve"> verunreinigten Standorten)</t>
  </si>
  <si>
    <t xml:space="preserve"> Abwasserbehandlungsanlagen sowie der Aufbe-</t>
  </si>
  <si>
    <t xml:space="preserve"> und Wasser für industrielle Zwecke</t>
  </si>
  <si>
    <t xml:space="preserve"> reitung von Wasser für den menschlichen Gebrauch</t>
  </si>
  <si>
    <t>Siedlungsabfälle (Haushaltsabfälle und ähnliche ge-</t>
  </si>
  <si>
    <t xml:space="preserve"> Einrichtungen) einschließlich getrennt gesammelter</t>
  </si>
  <si>
    <t>Abfälle, d. nicht anderswo im Verz. aufgeführt sind</t>
  </si>
  <si>
    <t xml:space="preserve">Abfälle aus Landwirtschaft, Gartenbau, </t>
  </si>
  <si>
    <t>Verarbeitung von Nahrungsmitteln</t>
  </si>
  <si>
    <t xml:space="preserve"> und Fischerei</t>
  </si>
  <si>
    <t>und Fischerei sowie der Herstellung und</t>
  </si>
  <si>
    <t xml:space="preserve">Teichwirtschaft, Forstwirtschaft, Jagd </t>
  </si>
  <si>
    <t xml:space="preserve"> getrennt gesammelt u. extern behandelt</t>
  </si>
  <si>
    <t xml:space="preserve"> beitung von Fleisch, Fisch und anderen</t>
  </si>
  <si>
    <t xml:space="preserve"> Nahrungsmitteln tierischen Ursprungs</t>
  </si>
  <si>
    <t xml:space="preserve"> wasserbehandlung</t>
  </si>
  <si>
    <t xml:space="preserve"> wie der Konservenherstellung</t>
  </si>
  <si>
    <t>öffentlichen Abwasserbehandlungsanlagen</t>
  </si>
  <si>
    <t>Siedlungsabfälle (Haushaltsabfälle und ähn-</t>
  </si>
  <si>
    <t>getrennt gesammelter Fraktionen</t>
  </si>
  <si>
    <t>Andere Siedlungsabfälle</t>
  </si>
  <si>
    <t xml:space="preserve">sowie der Aufbereitung von Wasser für </t>
  </si>
  <si>
    <t>den menschl. u. industriellen Gebrauch</t>
  </si>
  <si>
    <t>sowie Abfälle aus Einrichtungen) einschl.</t>
  </si>
  <si>
    <t xml:space="preserve"> und Kantinenabfälle</t>
  </si>
  <si>
    <t xml:space="preserve"> Friedhofsabfälle</t>
  </si>
  <si>
    <t>Abfälle aus der Biotonne</t>
  </si>
  <si>
    <r>
      <t>Garten- und
Parkabfälle</t>
    </r>
    <r>
      <rPr>
        <vertAlign val="superscript"/>
        <sz val="8"/>
        <rFont val="Arial"/>
        <family val="2"/>
      </rPr>
      <t>1)</t>
    </r>
  </si>
  <si>
    <r>
      <t>sonstige
Abfälle</t>
    </r>
    <r>
      <rPr>
        <vertAlign val="superscript"/>
        <sz val="8"/>
        <rFont val="Arial"/>
        <family val="2"/>
      </rPr>
      <t>2)</t>
    </r>
  </si>
  <si>
    <t>Anlagen
insgesamt</t>
  </si>
  <si>
    <t>Bau- und Abbruchabfälle (einschließlich Aushub</t>
  </si>
  <si>
    <t xml:space="preserve"> von verunreinigten Standorten)</t>
  </si>
  <si>
    <t>Kompostie-
rungsanlagen
insgesamt</t>
  </si>
  <si>
    <t>Kompostierungs-, Vergärungs-</t>
  </si>
  <si>
    <t xml:space="preserve"> Biogasanlagen</t>
  </si>
  <si>
    <t>Entsorgte Abfallmenge</t>
  </si>
  <si>
    <t>z.</t>
  </si>
  <si>
    <t>Alle Abfälle zusammen = z</t>
  </si>
  <si>
    <t>Feuerungsanlagen</t>
  </si>
  <si>
    <t>Demontagebetriebe für</t>
  </si>
  <si>
    <t xml:space="preserve"> Altfahrzeuge</t>
  </si>
  <si>
    <t xml:space="preserve"> Behandlungsanlagen</t>
  </si>
  <si>
    <t xml:space="preserve"> Elektro- und Elektronikabfälle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</si>
  <si>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</si>
  <si>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</si>
  <si>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darunter</t>
  </si>
  <si>
    <t>darunter angeliefert aus Bayern</t>
  </si>
  <si>
    <t>zur Beseitigung</t>
  </si>
  <si>
    <t>zur Verwertung</t>
  </si>
  <si>
    <t>13</t>
  </si>
  <si>
    <t>Ölabfälle und Abfälle aus flüssigen Brennstoffen</t>
  </si>
  <si>
    <t>Abfälle aus organischen Lösemitteln, Kühlmitteln</t>
  </si>
  <si>
    <t xml:space="preserve">Abfälle aus organischen Lösemitteln, Kühlmitteln und </t>
  </si>
  <si>
    <t>Bodenbehandlungsanlagen und</t>
  </si>
  <si>
    <t>im Inland</t>
  </si>
  <si>
    <t>im 
Ausland</t>
  </si>
  <si>
    <t>Herkunft</t>
  </si>
  <si>
    <t>anderen Bundes-ländern</t>
  </si>
  <si>
    <t>dem Ausland</t>
  </si>
  <si>
    <t>zur Abfallbe-seitigung</t>
  </si>
  <si>
    <t>Output
 der
 Anlagen</t>
  </si>
  <si>
    <t>020103</t>
  </si>
  <si>
    <t>Abfälle aus pflanzlichem Gewebe</t>
  </si>
  <si>
    <t>020203</t>
  </si>
  <si>
    <t>Stoffe</t>
  </si>
  <si>
    <t>nach Kapazität, erzeugter Kompostmenge und Art der Verwendung</t>
  </si>
  <si>
    <t>nach eingesetzter Abfallmenge und Regierungsbezirken</t>
  </si>
  <si>
    <t>In Beseitigungsanlagen</t>
  </si>
  <si>
    <t>In Verwertungs- und Behandlungsanlagen</t>
  </si>
  <si>
    <t>angelieferte Abfälle aus</t>
  </si>
  <si>
    <t>davon aus</t>
  </si>
  <si>
    <t>angelieferte Abfälle</t>
  </si>
  <si>
    <t>Abgegebene Mengen</t>
  </si>
  <si>
    <t>Gewonnene Sekundär-rohstoffe und Produkte
Abgabe an Direktverwerter</t>
  </si>
  <si>
    <t>zur Verwertung in Abfallentsorgungs-anlagen</t>
  </si>
  <si>
    <t>De-montage-betriebe für Altfahr-zeuge</t>
  </si>
  <si>
    <t>Bio-logische Be-handlungs-anlagen</t>
  </si>
  <si>
    <t>160104</t>
  </si>
  <si>
    <t>Altfahrzeuge</t>
  </si>
  <si>
    <t>Biologische Behandlungs-anlagen</t>
  </si>
  <si>
    <r>
      <t>Sonstige
Behandlungs-
anlagen</t>
    </r>
    <r>
      <rPr>
        <vertAlign val="superscript"/>
        <sz val="8"/>
        <rFont val="Arial"/>
        <family val="2"/>
      </rPr>
      <t>4)</t>
    </r>
  </si>
  <si>
    <t>Schred-der-
anlagen</t>
  </si>
  <si>
    <t>Bio-logische Behand-lungs-anlagen</t>
  </si>
  <si>
    <t xml:space="preserve">     </t>
  </si>
  <si>
    <t>020202</t>
  </si>
  <si>
    <t>Abfälle aus tierischem Gewebe</t>
  </si>
  <si>
    <t>20030104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</si>
  <si>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Regionalisierung nach Standort der Entsorgungsanlage. </t>
    </r>
  </si>
  <si>
    <r>
      <t>Insgesamt</t>
    </r>
    <r>
      <rPr>
        <b/>
        <vertAlign val="superscript"/>
        <sz val="8"/>
        <color indexed="8"/>
        <rFont val="Arial"/>
        <family val="2"/>
      </rPr>
      <t>4)</t>
    </r>
  </si>
  <si>
    <t>a</t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</si>
  <si>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Abfälle unmittelbar aus betriebseigener Produktion. </t>
    </r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</si>
  <si>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Altholzaufbereitungsanlagen oder Anlagen zur Metallaufschmelzung. </t>
    </r>
  </si>
  <si>
    <t xml:space="preserve">  schaft, Forstwirtschaft, Jagd und Fischerei sowie der</t>
  </si>
  <si>
    <t xml:space="preserve">  Herstellung  u. Verarbeitung von Lebensmitteln</t>
  </si>
  <si>
    <t xml:space="preserve">  von Platten, Möbeln, Zellstoffen, Papier und Pappe</t>
  </si>
  <si>
    <t xml:space="preserve">  Kohlepyrolyse</t>
  </si>
  <si>
    <t xml:space="preserve">  Druckfarben</t>
  </si>
  <si>
    <t xml:space="preserve">  und Beschichtung von Metallen und anderen Werk- </t>
  </si>
  <si>
    <t xml:space="preserve">  stoffen; Nichteisen-Hydrometallurgie</t>
  </si>
  <si>
    <t xml:space="preserve">  sowie der physikalischen und mechanischen Ober-</t>
  </si>
  <si>
    <t>Getrennt gesammelte Fraktionen</t>
  </si>
  <si>
    <t xml:space="preserve">  und Treibgasen</t>
  </si>
  <si>
    <t xml:space="preserve">  sind</t>
  </si>
  <si>
    <t xml:space="preserve">  verunreinigten Standorten)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</si>
  <si>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</si>
  <si>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</si>
  <si>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</si>
  <si>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</si>
  <si>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</si>
  <si>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</si>
  <si>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 xml:space="preserve">  Einrichtungen) einschließlich getrennt gesammelter</t>
  </si>
  <si>
    <t xml:space="preserve">  Fraktionen</t>
  </si>
  <si>
    <t>Verfüllmaßnahmen insgesamt</t>
  </si>
  <si>
    <t xml:space="preserve">-  </t>
  </si>
  <si>
    <t>Verfüllungen insgesamt</t>
  </si>
  <si>
    <t>Verfüllmaßnahmen</t>
  </si>
  <si>
    <t xml:space="preserve">  und Druckfarben</t>
  </si>
  <si>
    <t xml:space="preserve">  Treibgasen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</si>
  <si>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</si>
  <si>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</si>
  <si>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</si>
  <si>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Mechanisch/biologische- und Boden-
behand-
lungs-
anlagen</t>
  </si>
  <si>
    <t>nach ausgewählten Abfallarten und Herkunft der Abfälle</t>
  </si>
  <si>
    <t>nach Anlagenarten, ausgewählten Abfallarten und Herkunft der Abfälle</t>
  </si>
  <si>
    <r>
      <t xml:space="preserve">      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Hausmülldeponien, Bauschuttdeponien und sonstige Deponien. -</t>
    </r>
    <r>
      <rPr>
        <vertAlign val="superscript"/>
        <sz val="8"/>
        <color indexed="8"/>
        <rFont val="Arial"/>
        <family val="2"/>
      </rPr>
      <t xml:space="preserve"> 3) </t>
    </r>
    <r>
      <rPr>
        <sz val="8"/>
        <color indexed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color indexed="8"/>
        <rFont val="Arial"/>
        <family val="2"/>
      </rPr>
      <t xml:space="preserve"> 4)</t>
    </r>
    <r>
      <rPr>
        <sz val="8"/>
        <color indexed="8"/>
        <rFont val="Arial"/>
        <family val="2"/>
      </rPr>
      <t xml:space="preserve"> 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</si>
  <si>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>dar. besonders überwachungsbedürftig = b. ü.</t>
  </si>
  <si>
    <t>b. ü.</t>
  </si>
  <si>
    <t xml:space="preserve">  Filtermaterialien und Schutzkleidung (a. n. g.)</t>
  </si>
  <si>
    <t>darunter b. ü. Abfälle</t>
  </si>
  <si>
    <r>
      <t xml:space="preserve">    1) </t>
    </r>
    <r>
      <rPr>
        <sz val="8"/>
        <color indexed="8"/>
        <rFont val="Arial"/>
        <family val="2"/>
      </rPr>
      <t xml:space="preserve">Hausmülldeponien, Bauschuttdeponien und sonstige Deponien.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Hausmüllverbrennungsanlagen und sonstige Abfallverbrennungsanlagen. -          </t>
    </r>
    <r>
      <rPr>
        <vertAlign val="superscript"/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2"/>
      </rPr>
      <t xml:space="preserve"> U. a. spezielle Aufbereitungsanlagen z. B. zur Altholzaufbereitung.</t>
    </r>
  </si>
  <si>
    <r>
      <t xml:space="preserve">    1) </t>
    </r>
    <r>
      <rPr>
        <sz val="8"/>
        <color indexed="8"/>
        <rFont val="Arial"/>
        <family val="2"/>
      </rPr>
      <t xml:space="preserve">Hausmülldeponien, Bauschuttdeponien und sonstige Deponien.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2"/>
      </rPr>
      <t xml:space="preserve"> U. a. spezielle Aufbereitungsanlagen z. B. zur Altholzaufbereitung.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</si>
  <si>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Behandlung von kommunalem Abwasser.</t>
    </r>
  </si>
  <si>
    <t xml:space="preserve"> Filtermaterialien und Schutzkleidung (a. n. g.)</t>
  </si>
  <si>
    <t>Input der Anlage insgesamt 2010</t>
  </si>
  <si>
    <t>Input der Anlagen 2010</t>
  </si>
  <si>
    <t xml:space="preserve">Chemisch/physikalische Behandlungsanlagen </t>
  </si>
  <si>
    <t xml:space="preserve"> 382 787  </t>
  </si>
  <si>
    <t xml:space="preserve">1 487 094  </t>
  </si>
  <si>
    <t xml:space="preserve"> 84 925  </t>
  </si>
  <si>
    <t xml:space="preserve"> 414 907  </t>
  </si>
  <si>
    <t>Demontagebetriebe für Altfahrzeuge</t>
  </si>
  <si>
    <t xml:space="preserve">  winnen sowie bei der physikalischen und che-</t>
  </si>
  <si>
    <t xml:space="preserve">  mischen Behandlung von Bodenschätzen entstehen</t>
  </si>
  <si>
    <t xml:space="preserve">  Lacke, Email), Klebstoffen, Dichtungsmassen</t>
  </si>
  <si>
    <t xml:space="preserve"> Stallmist (einschl. verd. Stroh), Abwässer</t>
  </si>
  <si>
    <t xml:space="preserve"> von Platten, Möbeln, Zellstoffen, Papier und Pappe</t>
  </si>
  <si>
    <t xml:space="preserve">  Lacke, Email), Klebstoffen, Dichtmassen und</t>
  </si>
  <si>
    <r>
      <t xml:space="preserve">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Ohne Sortieranlagen/Zerlegeeinrichtungen.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Abfallbehandlungs- oder Verwertungsanlagen.</t>
    </r>
  </si>
  <si>
    <r>
      <t xml:space="preserve">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 xml:space="preserve">Abfälle unmittelbar aus betriebseigener Produktion. - </t>
    </r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 xml:space="preserve">"Insgesamt" entspricht nicht der Summe der einzelnen Abfallgruppen, da nur ausgewählte Abfallgruppen aufgeführt sind. </t>
    </r>
  </si>
  <si>
    <r>
      <t xml:space="preserve">     1)</t>
    </r>
    <r>
      <rPr>
        <sz val="8"/>
        <color indexed="8"/>
        <rFont val="Arial"/>
        <family val="2"/>
      </rPr>
      <t xml:space="preserve"> Europäisches Abfallverzeichnis 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Abfälle unmittelbar aus betriebseigener Produktion. 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Mehrfachzählungen.</t>
    </r>
  </si>
  <si>
    <r>
      <t xml:space="preserve">     1) </t>
    </r>
    <r>
      <rPr>
        <sz val="8"/>
        <color indexed="8"/>
        <rFont val="Arial"/>
        <family val="2"/>
      </rPr>
      <t xml:space="preserve">Regionalisierung nach Standort der Entsorgungsanlage.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Abfälle unmittelbar aus betriebseigener Produktion.</t>
    </r>
  </si>
  <si>
    <r>
      <t>EAV-Syste-  matik</t>
    </r>
    <r>
      <rPr>
        <vertAlign val="superscript"/>
        <sz val="8"/>
        <rFont val="Arial"/>
        <family val="2"/>
      </rPr>
      <t>1)</t>
    </r>
  </si>
  <si>
    <t xml:space="preserve"> mechanisch/biologische  Anlagen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</si>
  <si>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 und sonstige Deponien.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Hausmüllverbrennungsanlagen und sonstige Abfallverbrennungsanlagen.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Schredderanlagen, Anlagen zur mechanisch-biologischen Restmüllbehandlung, Bodenbehandlungsanlagen, spezielle Aufbereitungsanlagen z. B. Altholzaufbereitung.</t>
    </r>
  </si>
  <si>
    <t xml:space="preserve"> werbliche und industrielle Abfälle sowie Abfälle aus </t>
  </si>
  <si>
    <t xml:space="preserve">liche gewerbliche und industrielle Abfälle </t>
  </si>
  <si>
    <t xml:space="preserve">  werbliche und industrielle Abfälle sowie Abfälle aus </t>
  </si>
  <si>
    <t>Abfälle aus der fotografischen Industrie</t>
  </si>
  <si>
    <t>Feue-rungs-anlagen</t>
  </si>
  <si>
    <t>Sortier-
anlagen
und
Zerlege-
einrich-
tungen</t>
  </si>
  <si>
    <r>
      <t>Sonstige
Behand-
lungs-
anlagen</t>
    </r>
    <r>
      <rPr>
        <vertAlign val="superscript"/>
        <sz val="8"/>
        <color indexed="8"/>
        <rFont val="Arial"/>
        <family val="2"/>
      </rPr>
      <t>3)</t>
    </r>
  </si>
  <si>
    <t>Bodenbehandlungsanlagen und mechanisch/biologische Restmüllbehandlungsanlagen</t>
  </si>
  <si>
    <t>gewonnene Sekundärrohstoffe und Produkte
Abgabe an Direktverwerter</t>
  </si>
  <si>
    <t xml:space="preserve">  Beton, Ziegel, Fliesen und Keramik</t>
  </si>
  <si>
    <t xml:space="preserve">  Holz, Glas und Kunststoff</t>
  </si>
  <si>
    <t xml:space="preserve">  Bitumengemische und teerhaltige Produkte</t>
  </si>
  <si>
    <t xml:space="preserve">  Metalle (einschließlich Legierungen)</t>
  </si>
  <si>
    <t xml:space="preserve">  Boden, Steine und Baggergut</t>
  </si>
  <si>
    <t xml:space="preserve">  Sonstige Bau- und Abbruchabfälle</t>
  </si>
  <si>
    <t xml:space="preserve">  Verpackungen</t>
  </si>
  <si>
    <t xml:space="preserve">  Abfälle aus elektrischen und elektronischen Geräten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</si>
  <si>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</si>
  <si>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</si>
  <si>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</si>
  <si>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 xml:space="preserve">  Abfälle aus der Verbrennung oder Pyrolyse von</t>
  </si>
  <si>
    <t xml:space="preserve">  Abfälle aus Abwasserbehandlungsanlagen a. n. g.</t>
  </si>
  <si>
    <t xml:space="preserve">  Getrennt gesammelte Fraktionen</t>
  </si>
  <si>
    <t xml:space="preserve">  Garten- und Parkabfälle (einschließlich Friedhofs- </t>
  </si>
  <si>
    <t xml:space="preserve">  Andere Siedlungsabfälle</t>
  </si>
  <si>
    <t xml:space="preserve">  Abfälle aus der Holzbearbeitung und der Herstellung</t>
  </si>
  <si>
    <t xml:space="preserve">  Abfälle aus Landwirtschaft, Gartenbau, Teichwirt-</t>
  </si>
  <si>
    <t xml:space="preserve">  Abfälle aus der Zubereitung und Verarbeitung von</t>
  </si>
  <si>
    <t xml:space="preserve"> flächenbearbeitung von Metallen und Kunststoffen</t>
  </si>
  <si>
    <t xml:space="preserve">   Fleisch, Fisch und anderen Nahrungsmitteln </t>
  </si>
  <si>
    <t xml:space="preserve">   tierischen Ursprungs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</si>
  <si>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</si>
  <si>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</si>
  <si>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</si>
  <si>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 xml:space="preserve">   von Platten und Möbeln</t>
  </si>
  <si>
    <t xml:space="preserve">  Abfälle aus der Herstellung und Verarbeitung von</t>
  </si>
  <si>
    <t xml:space="preserve">   Zellstoff, Papier, Karton und Pappe</t>
  </si>
  <si>
    <t xml:space="preserve">  Abfälle aus Kraftwerken und anderen Verbren-</t>
  </si>
  <si>
    <t xml:space="preserve">   nungsanlagen (außer 19)</t>
  </si>
  <si>
    <t xml:space="preserve">  Abfälle vom Gießen von Eisen und Stahl</t>
  </si>
  <si>
    <t xml:space="preserve">   Abfällen</t>
  </si>
  <si>
    <t xml:space="preserve"> beitung von Obst, Gemüse, Getreide,</t>
  </si>
  <si>
    <t xml:space="preserve"> Speiseölen, Kakao, Kaffe und Tabak so-</t>
  </si>
  <si>
    <t xml:space="preserve">   schaft, Forstwirtschaft, Jagd u. Fischerei</t>
  </si>
  <si>
    <t>1.1.1.1 Abfallentsorgung in Bayern 2011</t>
  </si>
  <si>
    <t>Ent-
sorgungs-anlagen 2011</t>
  </si>
  <si>
    <r>
      <t>Deponien</t>
    </r>
    <r>
      <rPr>
        <vertAlign val="superscript"/>
        <sz val="8"/>
        <rFont val="Arial"/>
        <family val="2"/>
      </rPr>
      <t>1)</t>
    </r>
  </si>
  <si>
    <r>
      <t xml:space="preserve">  Behandlungsanlagen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</si>
  <si>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Hausmülldeponien, Bauschuttdeponien und sonstige Deponien ohne Deponien in der Rekultivierungsphase, bei denen im Berichtsjahr keine Rekultivierungsmengen eingesetzt wurden.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Hausmüllverbrennungsanlagen und sonstige Abfallverbrennungsanlagen.</t>
    </r>
  </si>
  <si>
    <t>1.1.1.2 Abfallentsorgung in Bayern 2011</t>
  </si>
  <si>
    <r>
      <t>Sonstige Behandlungsanlagen</t>
    </r>
    <r>
      <rPr>
        <vertAlign val="superscript"/>
        <sz val="8"/>
        <rFont val="Arial"/>
        <family val="2"/>
      </rPr>
      <t>1)</t>
    </r>
  </si>
  <si>
    <t>noch 1.2.4 In Behandlungsanlagen eingesetzte Abfälle in Bayern 2011</t>
  </si>
  <si>
    <r>
      <t>EAV- Syste- matik</t>
    </r>
    <r>
      <rPr>
        <vertAlign val="superscript"/>
        <sz val="8"/>
        <rFont val="Arial"/>
        <family val="2"/>
      </rPr>
      <t>1)</t>
    </r>
  </si>
  <si>
    <t xml:space="preserve">Entsor-
gungs-
anlagen 2011
</t>
  </si>
  <si>
    <t>Input der Anlage insgesamt 2011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</si>
  <si>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</si>
  <si>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</si>
  <si>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r>
      <t>noch Sonstige Behandlungsanlagen</t>
    </r>
    <r>
      <rPr>
        <b/>
        <vertAlign val="superscript"/>
        <sz val="8"/>
        <rFont val="Arial"/>
        <family val="2"/>
      </rPr>
      <t>4)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</si>
  <si>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</si>
  <si>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</si>
  <si>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t>1.2.4 In Behandlungsanlagen eingesetzte Abfälle in Bayern 2011</t>
  </si>
  <si>
    <t>1.2.2 Kompostierungs-, Vergärungs- und Biogasanlagen in Bayern 2011</t>
  </si>
  <si>
    <t>1.2.1 In Kompostierungs-, Vergärungs- und Biogasanlagen eingesetzte Abfälle in Bayern 2011</t>
  </si>
  <si>
    <t>noch 1.1.4.3  Abfallentsorgung in Bayern 2011 nach Regierungsbezirken</t>
  </si>
  <si>
    <r>
      <t>Depo-
nien</t>
    </r>
    <r>
      <rPr>
        <vertAlign val="superscript"/>
        <sz val="8"/>
        <rFont val="Arial"/>
        <family val="2"/>
      </rPr>
      <t>1)</t>
    </r>
  </si>
  <si>
    <r>
      <t>Thermi-
sche
Behand-
lungs-
anlagen</t>
    </r>
    <r>
      <rPr>
        <vertAlign val="superscript"/>
        <sz val="8"/>
        <rFont val="Arial"/>
        <family val="2"/>
      </rPr>
      <t>2)</t>
    </r>
  </si>
  <si>
    <t>1.1.4.3  Abfallentsorgung in Bayern 2011 nach Regierungsbezirken</t>
  </si>
  <si>
    <t>noch: 1.1.4.2 Abfallentsorgung in Bayern 2011 nach Regierungsbezirken</t>
  </si>
  <si>
    <r>
      <t>Regionale Gliederung</t>
    </r>
    <r>
      <rPr>
        <vertAlign val="superscript"/>
        <sz val="8"/>
        <rFont val="Arial"/>
        <family val="2"/>
      </rPr>
      <t>1)</t>
    </r>
  </si>
  <si>
    <t>Entsor-
gungs-
anlagen
2011</t>
  </si>
  <si>
    <t>1.1.4.2 Abfallentsorgung in Bayern 2011 nach Regierungsbezirken</t>
  </si>
  <si>
    <t>noch: 1.1.4.1 Abfallentsorgung Bayern 2011 nach Regierungsbezirken</t>
  </si>
  <si>
    <t>Input der Anlagen 2011</t>
  </si>
  <si>
    <r>
      <t>betriebs-eigene Abfälle</t>
    </r>
    <r>
      <rPr>
        <vertAlign val="superscript"/>
        <sz val="8"/>
        <rFont val="Arial"/>
        <family val="2"/>
      </rPr>
      <t>2)</t>
    </r>
  </si>
  <si>
    <t>noch: 1.1.4.1 Abfallentsorgung in Bayern 2011 nach Regierungsbezirken</t>
  </si>
  <si>
    <t>1.1.4.1 Abfallentsorgung in Bayern 2011 nach Regierungsbezirken</t>
  </si>
  <si>
    <t>1.1.3.2 Abfallentsorgung in Bayern 2011 nach Abfallarten und Verbleib der Abfälle</t>
  </si>
  <si>
    <r>
      <t>Entsor-
gungs-
anlagen
2011</t>
    </r>
    <r>
      <rPr>
        <vertAlign val="superscript"/>
        <sz val="8"/>
        <rFont val="Arial"/>
        <family val="2"/>
      </rPr>
      <t>2)</t>
    </r>
  </si>
  <si>
    <r>
      <t>zur Verwertung</t>
    </r>
    <r>
      <rPr>
        <vertAlign val="superscript"/>
        <sz val="8"/>
        <rFont val="Arial"/>
        <family val="2"/>
      </rPr>
      <t>4)</t>
    </r>
  </si>
  <si>
    <r>
      <t>Anzahl</t>
    </r>
    <r>
      <rPr>
        <vertAlign val="superscript"/>
        <sz val="7"/>
        <rFont val="Arial"/>
        <family val="2"/>
      </rPr>
      <t>3)</t>
    </r>
  </si>
  <si>
    <t>1.1.3.1 Abfallentsorgung in Bayern 2011 nach Abfallarten und Herkunft der Abfälle</t>
  </si>
  <si>
    <r>
      <t>betriebs-eigene
Abfälle</t>
    </r>
    <r>
      <rPr>
        <vertAlign val="superscript"/>
        <sz val="8"/>
        <rFont val="Arial"/>
        <family val="2"/>
      </rPr>
      <t>2)</t>
    </r>
  </si>
  <si>
    <r>
      <t>Anzahl</t>
    </r>
    <r>
      <rPr>
        <vertAlign val="superscript"/>
        <sz val="8"/>
        <rFont val="Arial"/>
        <family val="2"/>
      </rPr>
      <t>3)</t>
    </r>
  </si>
  <si>
    <t>noch 1.1.2 Abfallentsorgung in Bayern 2011 nach Abfallarten und Entsorgungswegen</t>
  </si>
  <si>
    <t>Entsorgungswege 2011</t>
  </si>
  <si>
    <t>1.1.2 Abfallentsorgung in Bayern 2011 nach Abfallarten und Entsorgungswegen</t>
  </si>
  <si>
    <t xml:space="preserve">1.2.3 Kompostierungsanlagen in Bayern 2011 nach </t>
  </si>
  <si>
    <t>1.3.1 In thermische Behandlungsanlagen und Feuerungsanlagen eingesetzte Abfälle in Bayern 2011</t>
  </si>
  <si>
    <t>eingesetzte Abfälle insgesamt    2010</t>
  </si>
  <si>
    <t>eingesetzte Abfälle insgesamt 2011</t>
  </si>
  <si>
    <r>
      <t>betriebs-
eigene
Abfälle</t>
    </r>
    <r>
      <rPr>
        <vertAlign val="superscript"/>
        <sz val="8"/>
        <rFont val="Arial"/>
        <family val="2"/>
      </rPr>
      <t>3)</t>
    </r>
  </si>
  <si>
    <t>Abfallverbrennungsanlagen</t>
  </si>
  <si>
    <t xml:space="preserve"> </t>
  </si>
  <si>
    <t xml:space="preserve">  schaft, Forstwirtschaft, Jagd und Fischerei sowie </t>
  </si>
  <si>
    <t xml:space="preserve">  der Herstellung  u. Verarbeitung von Lebensmitteln</t>
  </si>
  <si>
    <r>
      <t xml:space="preserve">     1) </t>
    </r>
    <r>
      <rPr>
        <sz val="8"/>
        <color indexed="8"/>
        <rFont val="Arial"/>
        <family val="2"/>
      </rPr>
      <t xml:space="preserve">Europäisches Abfallverzeichnis.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Abfälle unmittelbar aus betriebseigener Produktion.</t>
    </r>
  </si>
  <si>
    <t>1.4.1 In Deponien abgelagerte Abfälle in Bayern 2011</t>
  </si>
  <si>
    <t xml:space="preserve">      nach ausgewählten Abfallarten und und Herkunft der Abfälle</t>
  </si>
  <si>
    <t xml:space="preserve"> Abfallart</t>
  </si>
  <si>
    <t>eingesetzte Abfälle insgesamt 2010</t>
  </si>
  <si>
    <t xml:space="preserve">                           </t>
  </si>
  <si>
    <t>Gemischte Siedlungsabfälle</t>
  </si>
  <si>
    <t>1.4.2 In Deponien eingesetzte Abfallmengen und Restvolumen</t>
  </si>
  <si>
    <t>in Bayern 2010 nach Art der Deponie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</si>
  <si>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</si>
  <si>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Deponien
2010
insgesamt</t>
  </si>
  <si>
    <t>eingesetzte
Abfallmenge
insgesamt</t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</si>
  <si>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</si>
  <si>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</si>
  <si>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</si>
  <si>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</si>
  <si>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</si>
  <si>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</si>
  <si>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</si>
  <si>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</si>
  <si>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</si>
  <si>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Deponiebaumaßnahmen.</t>
    </r>
  </si>
  <si>
    <t>1.4.3 In Deponien abgelagerte ausgewählte Siedlungsabfälle in Bayern 2011</t>
  </si>
  <si>
    <t>nach Regierungsbezirken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</si>
  <si>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</si>
  <si>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</si>
  <si>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</si>
  <si>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</si>
  <si>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1.5.1 In Sortieranlagen und Zerlegeeinrichtungen eingesetzte Abfälle in Bayern 2011</t>
  </si>
  <si>
    <t>eingesetzte Abfälle insgesamt       2010</t>
  </si>
  <si>
    <t>eingesetzte Abfälle insgesamt   2011</t>
  </si>
  <si>
    <t>1201</t>
  </si>
  <si>
    <t>Verpackungen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</si>
  <si>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</si>
  <si>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</si>
  <si>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</si>
  <si>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Beton, Ziegel, Fliesen und Keramik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</si>
  <si>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</si>
  <si>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</si>
  <si>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</si>
  <si>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</si>
  <si>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</si>
  <si>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</si>
  <si>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</si>
  <si>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</si>
  <si>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</si>
  <si>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</si>
  <si>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</si>
  <si>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</si>
  <si>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</si>
  <si>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</si>
  <si>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</si>
  <si>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 xml:space="preserve">  ohne PCB,FCKW oder freies Asbest enthaltende Geräte</t>
  </si>
  <si>
    <t>160214</t>
  </si>
  <si>
    <t>Siedlungsabfälle/Getrennt gesammelte Fraktionen, davon</t>
  </si>
  <si>
    <t xml:space="preserve">  enthalten</t>
  </si>
  <si>
    <t>200135</t>
  </si>
  <si>
    <t>200136</t>
  </si>
  <si>
    <t xml:space="preserve">  keine gefährlichen Bauteile enthalten</t>
  </si>
  <si>
    <r>
      <t xml:space="preserve">     1) </t>
    </r>
    <r>
      <rPr>
        <sz val="8"/>
        <color indexed="8"/>
        <rFont val="Arial"/>
        <family val="2"/>
      </rPr>
      <t xml:space="preserve">Europäisches Abfallverzeichnis . - </t>
    </r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 xml:space="preserve">Mehrfachzählungen. - </t>
    </r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Abfälle unmittelbar aus betriebseigener Produktion.</t>
    </r>
  </si>
  <si>
    <t xml:space="preserve">2.1  Von Abfallerzeugern abgegebene Mengen gefährlicher </t>
  </si>
  <si>
    <t xml:space="preserve"> Abfälle in Bayern 2011 nach Abfallarten</t>
  </si>
  <si>
    <r>
      <t>EAV-
Syste-
matik</t>
    </r>
    <r>
      <rPr>
        <vertAlign val="superscript"/>
        <sz val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</si>
  <si>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</si>
  <si>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</si>
  <si>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</si>
  <si>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</si>
  <si>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</si>
  <si>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</si>
  <si>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</si>
  <si>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</si>
  <si>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</si>
  <si>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</si>
  <si>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</si>
  <si>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</si>
  <si>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</si>
  <si>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</si>
  <si>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</si>
  <si>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</si>
  <si>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0701</t>
  </si>
  <si>
    <t>Vertrieb und Anwendung (HZVA) organischer</t>
  </si>
  <si>
    <t>Grundchemikalien</t>
  </si>
  <si>
    <t>0702</t>
  </si>
  <si>
    <t>synthetischem Gummi und Kunstfasern</t>
  </si>
  <si>
    <t>0707</t>
  </si>
  <si>
    <t>Chemikalien a. n. g.</t>
  </si>
  <si>
    <t>Lacke), Klebstoffen, Dichtmassen und Druckfarben</t>
  </si>
  <si>
    <t>0801</t>
  </si>
  <si>
    <t>1003</t>
  </si>
  <si>
    <t>Abfälle aus der thermischen Aluminium-</t>
  </si>
  <si>
    <t>metallurgie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</si>
  <si>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</si>
  <si>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</si>
  <si>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</si>
  <si>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</si>
  <si>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</si>
  <si>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</si>
  <si>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</si>
  <si>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</si>
  <si>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</si>
  <si>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</si>
  <si>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</si>
  <si>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</si>
  <si>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</si>
  <si>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Europäisches Abfallverzeichnis.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Mehrfachnennungen. 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</si>
  <si>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</si>
  <si>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2011 nach Abfallarten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</si>
  <si>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</si>
  <si>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</si>
  <si>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</si>
  <si>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</si>
  <si>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</si>
  <si>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</si>
  <si>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</si>
  <si>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</si>
  <si>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</si>
  <si>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</si>
  <si>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</si>
  <si>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</si>
  <si>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</si>
  <si>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</si>
  <si>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</si>
  <si>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</si>
  <si>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</si>
  <si>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</si>
  <si>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</si>
  <si>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</si>
  <si>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</si>
  <si>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</si>
  <si>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</si>
  <si>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</si>
  <si>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</si>
  <si>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</si>
  <si>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</si>
  <si>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</si>
  <si>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</si>
  <si>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</si>
  <si>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</si>
  <si>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</si>
  <si>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 xml:space="preserve"> die gefährliche Bauteile enthalten</t>
  </si>
  <si>
    <t>nachrichtlich: an das Ausland abgegebene Mengen</t>
  </si>
  <si>
    <t xml:space="preserve">•  </t>
  </si>
  <si>
    <t>2.2  Einfuhr und Ausfuhr von überwachungsbedürftigen Abfällen von und nach Bayern  2011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</si>
  <si>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</si>
  <si>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</si>
  <si>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</si>
  <si>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</si>
  <si>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</si>
  <si>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</si>
  <si>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</si>
  <si>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</si>
  <si>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</si>
  <si>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</si>
  <si>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China</t>
  </si>
  <si>
    <t>Estland</t>
  </si>
  <si>
    <t>Frankreich</t>
  </si>
  <si>
    <t>Großbritannien</t>
  </si>
  <si>
    <t>Italien</t>
  </si>
  <si>
    <t>Kroatien</t>
  </si>
  <si>
    <t>Luxemburg</t>
  </si>
  <si>
    <t>Malta</t>
  </si>
  <si>
    <t>Niederlande</t>
  </si>
  <si>
    <t>Norwegen</t>
  </si>
  <si>
    <t>Österreich</t>
  </si>
  <si>
    <t>Polen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</si>
  <si>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</si>
  <si>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</si>
  <si>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</si>
  <si>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</si>
  <si>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</si>
  <si>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</si>
  <si>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</si>
  <si>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Tschechien</t>
  </si>
  <si>
    <t>Ungarn</t>
  </si>
  <si>
    <t>USA</t>
  </si>
  <si>
    <t>Insgesamt  2011</t>
  </si>
  <si>
    <t>2007</t>
  </si>
  <si>
    <t>2006</t>
  </si>
  <si>
    <t>2005</t>
  </si>
  <si>
    <t>2004</t>
  </si>
  <si>
    <t xml:space="preserve">3.1. Zur Verwertung und Beseitigung eingesetzte Bauabfälle in Bayern 2006, 2008 und 2010 </t>
  </si>
  <si>
    <t xml:space="preserve"> nach Art der Entsorgung und Abfallarten</t>
  </si>
  <si>
    <t>Abfallarten</t>
  </si>
  <si>
    <t>Einheit</t>
  </si>
  <si>
    <t>Eingesetzte Menge insgesamt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</si>
  <si>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</si>
  <si>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</si>
  <si>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</si>
  <si>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</si>
  <si>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  Bauschutt- recycling - Anlagen aufbereitet </t>
  </si>
  <si>
    <t>überirdisch verfüllt</t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</si>
  <si>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</si>
  <si>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</si>
  <si>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</si>
  <si>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</si>
  <si>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</si>
  <si>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</si>
  <si>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</si>
  <si>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2010 gegenüber 2008 in % </t>
  </si>
  <si>
    <t>Bauschutt</t>
  </si>
  <si>
    <t>3.2  Zur Verwertung und Beseitigung eingesetzte Bauabfälle in Bayern 2010 nach Anlagen-</t>
  </si>
  <si>
    <t>bzw. Verwertungsarten, ausgewählte Abfallarten und regionaler Gliederung</t>
  </si>
  <si>
    <t>Gebiet</t>
  </si>
  <si>
    <t>insgesamt</t>
  </si>
  <si>
    <t>Bodenaushub, Steine etc.</t>
  </si>
  <si>
    <t>Bauschuttrecyclinganlagen</t>
  </si>
  <si>
    <t xml:space="preserve">2 577 793r  </t>
  </si>
  <si>
    <t xml:space="preserve">1 197 657r  </t>
  </si>
  <si>
    <t xml:space="preserve">2 797r  </t>
  </si>
  <si>
    <t xml:space="preserve">1 228 952r  </t>
  </si>
  <si>
    <t xml:space="preserve">7 500r  </t>
  </si>
  <si>
    <t xml:space="preserve">1 192 429r  </t>
  </si>
  <si>
    <t xml:space="preserve">713 363r  </t>
  </si>
  <si>
    <t>9 346 760r</t>
  </si>
  <si>
    <t xml:space="preserve">16 496r  </t>
  </si>
  <si>
    <t>Asphaltmischanlagen (dar. gebrochener Straßenaufbruch)</t>
  </si>
  <si>
    <t xml:space="preserve">3 052 889r  </t>
  </si>
  <si>
    <t xml:space="preserve">1 694 560r  </t>
  </si>
  <si>
    <t xml:space="preserve">1 629 922r  </t>
  </si>
  <si>
    <t xml:space="preserve">1 213 125r  </t>
  </si>
  <si>
    <t xml:space="preserve">2 204 702r  </t>
  </si>
  <si>
    <t xml:space="preserve">4 211 086r  </t>
  </si>
  <si>
    <t xml:space="preserve">25 174 144r  </t>
  </si>
  <si>
    <t xml:space="preserve">23 366 904r  </t>
  </si>
  <si>
    <t>noch 3. 2.  Zur Verwertung und Beseitigung eingesetzte Bauabfälle in Bayern 2010 nach Anlagen-</t>
  </si>
  <si>
    <t>Bodenaushub</t>
  </si>
  <si>
    <t>Deponien</t>
  </si>
  <si>
    <t xml:space="preserve">629 450r  </t>
  </si>
  <si>
    <t xml:space="preserve">240 755r  </t>
  </si>
  <si>
    <t xml:space="preserve">593 634r  </t>
  </si>
  <si>
    <t xml:space="preserve">389 982r  </t>
  </si>
  <si>
    <t xml:space="preserve">1 289 261r  </t>
  </si>
  <si>
    <t xml:space="preserve">1 048 972r  </t>
  </si>
  <si>
    <t xml:space="preserve">305 652r  </t>
  </si>
  <si>
    <t xml:space="preserve">226 013r  </t>
  </si>
  <si>
    <t xml:space="preserve">3 674 746r  </t>
  </si>
  <si>
    <t xml:space="preserve">2 833 901r  </t>
  </si>
  <si>
    <t>Verwertete Mengen durch Deponiebaumaßnahmen in Deponien</t>
  </si>
  <si>
    <t xml:space="preserve">1 584 314r  </t>
  </si>
  <si>
    <t xml:space="preserve">28 441r  </t>
  </si>
  <si>
    <t xml:space="preserve">577 077r  </t>
  </si>
  <si>
    <t xml:space="preserve">2 106 425r  </t>
  </si>
  <si>
    <t>___________________</t>
  </si>
  <si>
    <r>
      <t xml:space="preserve">     1)</t>
    </r>
    <r>
      <rPr>
        <sz val="8"/>
        <rFont val="Arial"/>
        <family val="2"/>
      </rPr>
      <t xml:space="preserve"> Zum Beispiel Dämmmaterial, Glas und Kunststoff.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 Gründen der statistischen Geheimhaltung nicht regionalisierbar.</t>
    </r>
  </si>
  <si>
    <t>3.3.  In Bauschuttrecyclinganlagen und Asphaltmischanlagen eingesetzte</t>
  </si>
  <si>
    <t>Bauabfälle in Bayern 2010 nach Abfallarten</t>
  </si>
  <si>
    <t>Eigesetzt Bauabfälle                                                                nach Anlagenart</t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</si>
  <si>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</si>
  <si>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</si>
  <si>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</si>
  <si>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</si>
  <si>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</si>
  <si>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</si>
  <si>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</si>
  <si>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</si>
  <si>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 xml:space="preserve">3 279 726r  </t>
  </si>
  <si>
    <t>Bauholz, -glas und sonstige Bauabfälle</t>
  </si>
  <si>
    <t xml:space="preserve">6 501r  </t>
  </si>
  <si>
    <t>Bauschuttrecyclinganlagen zusammen</t>
  </si>
  <si>
    <t xml:space="preserve">630r  </t>
  </si>
  <si>
    <t xml:space="preserve">532r  </t>
  </si>
  <si>
    <t xml:space="preserve">9 346 760r  </t>
  </si>
  <si>
    <t xml:space="preserve">7 177 387r  </t>
  </si>
  <si>
    <t>Asphaltmischanlagen</t>
  </si>
  <si>
    <t>Aufbereiteter Ausbauasphalt</t>
  </si>
  <si>
    <t xml:space="preserve">3.4. In Bauschuttrecyclinganlagen gewonnene Erzeugnisse und Stoffe </t>
  </si>
  <si>
    <t>in Bayern 2010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</si>
  <si>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</si>
  <si>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</si>
  <si>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</si>
  <si>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</si>
  <si>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</si>
  <si>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</si>
  <si>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 xml:space="preserve">2 306 861r  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</si>
  <si>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</si>
  <si>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</si>
  <si>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</si>
  <si>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</si>
  <si>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 xml:space="preserve">585 961r  </t>
  </si>
  <si>
    <t>______________</t>
  </si>
  <si>
    <t>4.1  Entsorgung von Verkaufs-, Transport- und Umverpackungen 2011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</si>
  <si>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</si>
  <si>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</si>
  <si>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</si>
  <si>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</si>
  <si>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10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</si>
  <si>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</si>
  <si>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</si>
  <si>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</si>
  <si>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</si>
  <si>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</si>
  <si>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</si>
  <si>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</si>
  <si>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</si>
  <si>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</si>
  <si>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</si>
  <si>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</si>
  <si>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</si>
  <si>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</si>
  <si>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</si>
  <si>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</si>
  <si>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</si>
  <si>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</si>
  <si>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</si>
  <si>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</si>
  <si>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</si>
  <si>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</si>
  <si>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</si>
  <si>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</si>
  <si>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</si>
  <si>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</si>
  <si>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t>Nicht sortenrein erfasste Materialien,</t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</si>
  <si>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</t>
    </r>
    <r>
      <rPr>
        <sz val="10"/>
        <color indexed="8"/>
        <rFont val="Jahrbuch"/>
        <family val="2"/>
      </rPr>
      <t>S.61.</t>
    </r>
    <r>
      <rPr>
        <sz val="10"/>
        <rFont val="Jahrbuch"/>
        <family val="2"/>
      </rPr>
      <t xml:space="preserve">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</si>
  <si>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t>4.2. Abfallaufkommen aus Haushalten und Kleingewerbe in Bayern 2010 und 2011 nach Regierungsbezirken und Abfallarten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</si>
  <si>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</si>
  <si>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</si>
  <si>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</si>
  <si>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r>
      <t>2011
ggü.
2010</t>
    </r>
    <r>
      <rPr>
        <vertAlign val="superscript"/>
        <sz val="9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</si>
  <si>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</si>
  <si>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</si>
  <si>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</si>
  <si>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</si>
  <si>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</si>
  <si>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</si>
  <si>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</si>
  <si>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</si>
  <si>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</si>
  <si>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</si>
  <si>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</si>
  <si>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</si>
  <si>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</si>
  <si>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</si>
  <si>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</si>
  <si>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</si>
  <si>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</si>
  <si>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</si>
  <si>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</si>
  <si>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 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color indexed="8"/>
        <rFont val="Arial"/>
        <family val="2"/>
      </rPr>
      <t xml:space="preserve">2) </t>
    </r>
    <r>
      <rPr>
        <sz val="9"/>
        <color indexed="8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color indexed="8"/>
        <rFont val="Arial"/>
        <family val="2"/>
      </rPr>
      <t xml:space="preserve">3) </t>
    </r>
    <r>
      <rPr>
        <sz val="9"/>
        <color indexed="8"/>
        <rFont val="Arial"/>
        <family val="2"/>
      </rPr>
      <t>Müllverbrennungsanlage.</t>
    </r>
  </si>
  <si>
    <t xml:space="preserve">Abfälle aus HZVA von Beschichtungen (Farben, </t>
  </si>
  <si>
    <r>
      <t xml:space="preserve">    1) </t>
    </r>
    <r>
      <rPr>
        <sz val="8"/>
        <color indexed="8"/>
        <rFont val="Arial"/>
        <family val="2"/>
      </rPr>
      <t xml:space="preserve">Hausmülldeponien, Bauschuttdeponien und sonstige Deponien. 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Hausmüllverbrennungsanlagen und sonstige Abfallverbrennungsanlagen. -               </t>
    </r>
    <r>
      <rPr>
        <vertAlign val="superscript"/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2"/>
      </rPr>
      <t xml:space="preserve"> U. a. spezielle Aufbereitungsanlagen z. B. zur Altholzaufbereitung.</t>
    </r>
  </si>
  <si>
    <t>Abfälle aus Landwirtschaft, Garten-</t>
  </si>
  <si>
    <t xml:space="preserve"> bau, Teichwirtschaft, Forstwirtschaft, Jagd</t>
  </si>
  <si>
    <t xml:space="preserve">tierische Ausscheidungen, Gülle/Jauche </t>
  </si>
  <si>
    <t>für Verzehr und Verarbeitung ungeeignete</t>
  </si>
  <si>
    <t>biologisch abbaubare Küchen- und</t>
  </si>
  <si>
    <r>
      <t>Kapazität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(Nennleistung)</t>
    </r>
  </si>
  <si>
    <r>
      <t>in der
Landwirt-
schaft</t>
    </r>
    <r>
      <rPr>
        <vertAlign val="superscript"/>
        <sz val="8"/>
        <rFont val="Arial"/>
        <family val="2"/>
      </rPr>
      <t>2)</t>
    </r>
  </si>
  <si>
    <t>in d. Land-schaftsgest. und -pflege/             Rekultivierung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</si>
  <si>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Forstwirtschaft, Gartenbau, Weinbau, Landschaftsgestaltung usw.</t>
    </r>
  </si>
  <si>
    <t>gefährliche Bestandteile enthaltende gebrauchte Geräte</t>
  </si>
  <si>
    <t>gebrauchte Geräte ohne gefährliche Bestandteile</t>
  </si>
  <si>
    <t xml:space="preserve">  gebrauchte Geräte, die Fluorchlorkohlenwasserstoffe</t>
  </si>
  <si>
    <t xml:space="preserve">  gebrauchte elektrische und elektronische Geräte, die </t>
  </si>
  <si>
    <t xml:space="preserve">  gefährliche Bauteile, aber kein Quecksilber oder FCKW</t>
  </si>
  <si>
    <t xml:space="preserve">Abfälle aus Landwirtschaft, Gartenbau,Teichwirt- </t>
  </si>
  <si>
    <t>schaft, Forstwirtschaft, Jagd und Fischerei sowie der</t>
  </si>
  <si>
    <t>Abfälle aus HZVA von Säuren</t>
  </si>
  <si>
    <t xml:space="preserve"> Abfälle aus Herstellung, Zubereitung,</t>
  </si>
  <si>
    <t>Abfälle aus HZVA von Kunststoffen,</t>
  </si>
  <si>
    <t>Abfälle aus HZVA von Feinchemikalien und</t>
  </si>
  <si>
    <t>Abfälle aus HZVA und Entfernung von Farben</t>
  </si>
  <si>
    <t>und Lacken</t>
  </si>
  <si>
    <t>Abfälle aus der chemischen Oberflächenbearbeitung und</t>
  </si>
  <si>
    <t>Ölabfälle u. Abfälle aus flüssigen Brennstoffen</t>
  </si>
  <si>
    <t>gebrauchte elektrische und elektronische Geräte,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</si>
  <si>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</si>
  <si>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 xml:space="preserve">    darunter Gleisschotter</t>
  </si>
  <si>
    <r>
      <t>Verfüllmaßnahmen</t>
    </r>
    <r>
      <rPr>
        <b/>
        <vertAlign val="superscript"/>
        <sz val="9"/>
        <rFont val="Arial"/>
        <family val="2"/>
      </rPr>
      <t>2)</t>
    </r>
  </si>
  <si>
    <t xml:space="preserve">11 758 877r  </t>
  </si>
  <si>
    <t xml:space="preserve">719r </t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</si>
  <si>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</si>
  <si>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r>
      <t>Sonstige Abfallentsorgungsanlagen</t>
    </r>
    <r>
      <rPr>
        <b/>
        <vertAlign val="superscript"/>
        <sz val="9"/>
        <rFont val="Arial"/>
        <family val="2"/>
      </rPr>
      <t>2)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</si>
  <si>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Mehrfachzählungen.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</si>
  <si>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    z. B. für Altholz oder Anlagen zur Metallaufschmelzung.</t>
    </r>
  </si>
  <si>
    <r>
      <t xml:space="preserve">     </t>
    </r>
    <r>
      <rPr>
        <vertAlign val="superscript"/>
        <sz val="7"/>
        <color indexed="8"/>
        <rFont val="Jahrbuch"/>
        <family val="2"/>
      </rPr>
      <t>1)</t>
    </r>
    <r>
      <rPr>
        <sz val="7"/>
        <color indexed="8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color indexed="8"/>
        <rFont val="Jahrbuch"/>
        <family val="2"/>
      </rPr>
      <t>2)</t>
    </r>
    <r>
      <rPr>
        <sz val="7"/>
        <color indexed="8"/>
        <rFont val="Jahrbuch"/>
        <family val="2"/>
      </rPr>
      <t xml:space="preserve"> Gebrochener und ungebrochener Straßenaufbruch. - </t>
    </r>
    <r>
      <rPr>
        <vertAlign val="superscript"/>
        <sz val="7"/>
        <color indexed="8"/>
        <rFont val="Jahrbuch"/>
        <family val="2"/>
      </rPr>
      <t>3)</t>
    </r>
    <r>
      <rPr>
        <sz val="7"/>
        <color indexed="8"/>
        <rFont val="Jahrbuch"/>
        <family val="2"/>
      </rPr>
      <t xml:space="preserve"> Einschließlich</t>
    </r>
    <r>
      <rPr>
        <sz val="7"/>
        <color indexed="8"/>
        <rFont val="Jahrbuch"/>
        <family val="2"/>
      </rPr>
      <t xml:space="preserve"> </t>
    </r>
  </si>
  <si>
    <t xml:space="preserve"> möglicher Doppelzählungen bei Deponiebaumaßnahmen. 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</si>
</sst>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#\ ##0"/>
    <numFmt numFmtId="174" formatCode="@\ *."/>
    <numFmt numFmtId="175" formatCode="#\ ###\ ##0\ \ "/>
    <numFmt numFmtId="176" formatCode="@\ \ "/>
    <numFmt numFmtId="177" formatCode="0\ \ "/>
    <numFmt numFmtId="178" formatCode="\•\ \ ;\•\ \ ;\•\ \ ;\•\ \ "/>
    <numFmt numFmtId="179" formatCode="#\ ###\ ##0\ "/>
    <numFmt numFmtId="180" formatCode=";;;@\ *."/>
    <numFmt numFmtId="181" formatCode="#\ ###\ ##0\ \ ;\-\ #\ ###\ ##0\ \ ;\–\ \ ;@"/>
    <numFmt numFmtId="182" formatCode="###\ ###\ ###"/>
    <numFmt numFmtId="183" formatCode="###\ ###\ ###\ \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#\ ##0\ \ \ \ "/>
    <numFmt numFmtId="189" formatCode="#\ ###\ ###\ "/>
    <numFmt numFmtId="190" formatCode="#\ ###\ ##0\ \ ;\-\ #\ ###\ ##0\ \ ;\–\ \ "/>
    <numFmt numFmtId="191" formatCode="0_ ;\-0\ "/>
    <numFmt numFmtId="192" formatCode="0.000"/>
    <numFmt numFmtId="193" formatCode="#\ ###\ ##0\ \ \ \ \ \ \ \ "/>
    <numFmt numFmtId="194" formatCode="00\ 000"/>
    <numFmt numFmtId="195" formatCode="#\ ##0\ \ "/>
    <numFmt numFmtId="196" formatCode=";;;@*."/>
    <numFmt numFmtId="197" formatCode="\ #\ ###\ ##0\r\ \ "/>
    <numFmt numFmtId="198" formatCode="\ #\ ###\ ##0\ \ "/>
    <numFmt numFmtId="199" formatCode="#\ ##0.0\ \ "/>
    <numFmt numFmtId="200" formatCode="0.0_ ;\-0.0\ "/>
    <numFmt numFmtId="201" formatCode="0.0"/>
    <numFmt numFmtId="202" formatCode="#\ ###\ ##0.0\ \ ;\-\ #\ ###\ ##0.0\ \ ;\–\ \ "/>
    <numFmt numFmtId="203" formatCode="#\ ###\ ##0.00\ \ ;\-\ #\ ###\ ##0.00\ \ ;\–\ \ "/>
    <numFmt numFmtId="204" formatCode="#\ ###\ ##0.0#\r\ ;\-\ #\ ###\ ##0.0#\r\ ;\–\ \ ;@"/>
    <numFmt numFmtId="205" formatCode="#\ ###\ ##0\r\ ;\-\ #\ ###\ ##0\r\ ;\–\ \ ;@"/>
    <numFmt numFmtId="206" formatCode="#\ ###\ ##0.0#&quot;s&quot;;\-\ #\ ###\ ##0.0#&quot;s&quot;;\–\ \ ;@"/>
    <numFmt numFmtId="207" formatCode="#\ ###\ ##0&quot;s&quot;;\-\ #\ ###\ ##0&quot;s&quot;;\–\ \ ;@"/>
    <numFmt numFmtId="208" formatCode="#\ ###\ ##0,,\ \ ;\-\ #\ ###\ ##0,,\ \ ;\–\ \ "/>
    <numFmt numFmtId="209" formatCode="#\ ###\ ##0,\ \ ;\-\ #\ ###\ ##0,\ \ ;\–\ \ "/>
    <numFmt numFmtId="210" formatCode="&quot;Fehler-positive Zahl&quot;;&quot;Fehler-negative Zahl&quot;;&quot;Fehler-Nullwert&quot;;&quot;Fehler-Text&quot;"/>
    <numFmt numFmtId="211" formatCode="\(#\ ###\ ##0.0#\)\ ;\(\-\ #\ ###\ ##0.0#\)\ ;&quot;/  &quot;;@"/>
    <numFmt numFmtId="212" formatCode="\(#\ ###\ ##0\)\ ;\(\-\ #\ ###\ ##0\)\ ;&quot;/  &quot;;@"/>
    <numFmt numFmtId="213" formatCode="\x\ \ ;\x\ \ ;\x\ \ ;@"/>
    <numFmt numFmtId="214" formatCode="#\ ###\ ##0.0#\p;\-\ #\ ###\ ##0.0#\p;\–\ \ ;@"/>
    <numFmt numFmtId="215" formatCode="#\ ###\ ##0\p;\-\ #\ ###\ ##0\p;\–\ \ ;@"/>
    <numFmt numFmtId="216" formatCode="#\ ###\ ##0.0\ \ \ "/>
    <numFmt numFmtId="217" formatCode="0.0\ \ "/>
    <numFmt numFmtId="218" formatCode=";;;@\ "/>
    <numFmt numFmtId="219" formatCode="#\ ###\ ##0.0\ \ ;\-\ #\ ###\ ##0.0\ \ ;\-\ \ "/>
    <numFmt numFmtId="220" formatCode="#,##0.0"/>
    <numFmt numFmtId="221" formatCode="0.0000000"/>
    <numFmt numFmtId="222" formatCode="0.0%"/>
    <numFmt numFmtId="223" formatCode="#\ ###\ ##0\ \ ;\-\ #\ ###\ ##0\ \ ;\-\ \ "/>
    <numFmt numFmtId="224" formatCode="#\ ###\ ##0\ \ ;\-\ #\ ###\ ##0\ \ ;0\ \ ;@"/>
    <numFmt numFmtId="225" formatCode="#\ ###\ ##0.0\r\ ;\-\ #\ ###\ ##0.0\r\ ;\–\ \ ;@"/>
  </numFmts>
  <fonts count="20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b/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Small Fonts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8"/>
      <name val="Jahrbuch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Jahrbuch"/>
      <family val="2"/>
    </font>
    <font>
      <sz val="8"/>
      <color indexed="8"/>
      <name val="Jahrbuch"/>
      <family val="2"/>
    </font>
    <font>
      <i/>
      <sz val="8"/>
      <name val="Arial"/>
      <family val="2"/>
    </font>
    <font>
      <sz val="9"/>
      <color indexed="8"/>
      <name val="Jahrbuch"/>
      <family val="2"/>
    </font>
    <font>
      <vertAlign val="superscript"/>
      <sz val="10"/>
      <color indexed="8"/>
      <name val="Arial"/>
      <family val="2"/>
    </font>
    <font>
      <sz val="11"/>
      <color indexed="8"/>
      <name val="Jahrbuch"/>
      <family val="2"/>
    </font>
    <font>
      <sz val="9"/>
      <color indexed="17"/>
      <name val="Jahrbuch"/>
      <family val="2"/>
    </font>
    <font>
      <sz val="8"/>
      <name val="Jahrbuch"/>
      <family val="2"/>
    </font>
    <font>
      <sz val="7"/>
      <color indexed="8"/>
      <name val="Jahrbuch"/>
      <family val="2"/>
    </font>
    <font>
      <vertAlign val="superscript"/>
      <sz val="7"/>
      <color indexed="8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10"/>
      <name val="Jahrbuch"/>
      <family val="2"/>
    </font>
    <font>
      <sz val="8"/>
      <color indexed="53"/>
      <name val="Jahrbuch"/>
      <family val="2"/>
    </font>
    <font>
      <sz val="8"/>
      <color indexed="17"/>
      <name val="Jahrbuch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Jahrbuch"/>
      <family val="2"/>
    </font>
    <font>
      <b/>
      <vertAlign val="superscript"/>
      <sz val="10"/>
      <name val="Jahrbuch"/>
      <family val="2"/>
    </font>
    <font>
      <b/>
      <sz val="9"/>
      <color indexed="8"/>
      <name val="Jahrbuch"/>
      <family val="2"/>
    </font>
    <font>
      <i/>
      <sz val="9"/>
      <name val="Jahrbuch"/>
      <family val="2"/>
    </font>
    <font>
      <i/>
      <sz val="9"/>
      <color indexed="8"/>
      <name val="Jahrbuch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i/>
      <sz val="9"/>
      <name val="Jahrbuch"/>
      <family val="2"/>
    </font>
    <font>
      <sz val="12"/>
      <name val="Jahrbuch"/>
      <family val="2"/>
    </font>
    <font>
      <i/>
      <sz val="12"/>
      <name val="Jahrbuch"/>
      <family val="2"/>
    </font>
    <font>
      <i/>
      <sz val="10"/>
      <name val="Arial"/>
      <family val="2"/>
    </font>
    <font>
      <i/>
      <sz val="10"/>
      <name val="Jahrbuch"/>
      <family val="2"/>
    </font>
    <font>
      <b/>
      <i/>
      <sz val="10"/>
      <name val="Jahrbuch"/>
      <family val="2"/>
    </font>
    <font>
      <b/>
      <i/>
      <sz val="10"/>
      <name val="Arial"/>
      <family val="2"/>
    </font>
    <font>
      <b/>
      <sz val="12"/>
      <name val="Jahrbuch"/>
      <family val="2"/>
    </font>
    <font>
      <b/>
      <i/>
      <sz val="9"/>
      <color indexed="8"/>
      <name val="Jahrbuch"/>
      <family val="2"/>
    </font>
    <font>
      <sz val="12"/>
      <color indexed="12"/>
      <name val="Arial"/>
      <family val="2"/>
    </font>
    <font>
      <i/>
      <sz val="12"/>
      <color indexed="12"/>
      <name val="Jahrbuch"/>
      <family val="2"/>
    </font>
    <font>
      <b/>
      <i/>
      <sz val="12"/>
      <name val="Jahrbuch"/>
      <family val="2"/>
    </font>
    <font>
      <sz val="12"/>
      <color indexed="12"/>
      <name val="Jahrbuch"/>
      <family val="2"/>
    </font>
    <font>
      <vertAlign val="superscript"/>
      <sz val="10"/>
      <name val="Jahrbuch"/>
      <family val="2"/>
    </font>
    <font>
      <sz val="10"/>
      <color indexed="8"/>
      <name val="Jahrbuch"/>
      <family val="2"/>
    </font>
    <font>
      <b/>
      <sz val="8"/>
      <color indexed="8"/>
      <name val="Jahrbuch"/>
      <family val="2"/>
    </font>
    <font>
      <b/>
      <sz val="6"/>
      <color indexed="8"/>
      <name val="Jahrbuch"/>
      <family val="2"/>
    </font>
    <font>
      <vertAlign val="superscript"/>
      <sz val="9"/>
      <name val="Jahrbuch"/>
      <family val="2"/>
    </font>
    <font>
      <b/>
      <sz val="6"/>
      <name val="Jahrbuch"/>
      <family val="2"/>
    </font>
    <font>
      <b/>
      <sz val="14"/>
      <name val="Arial"/>
      <family val="2"/>
    </font>
    <font>
      <sz val="7"/>
      <color indexed="12"/>
      <name val="Jahrbuch"/>
      <family val="2"/>
    </font>
    <font>
      <sz val="7"/>
      <name val="Jahrbuch"/>
      <family val="2"/>
    </font>
    <font>
      <i/>
      <sz val="6"/>
      <color indexed="8"/>
      <name val="Jahrbuch"/>
      <family val="2"/>
    </font>
    <font>
      <i/>
      <sz val="7"/>
      <name val="Jahrbuch"/>
      <family val="2"/>
    </font>
    <font>
      <b/>
      <i/>
      <sz val="6"/>
      <color indexed="8"/>
      <name val="Jahrbuch"/>
      <family val="2"/>
    </font>
    <font>
      <i/>
      <sz val="7"/>
      <color indexed="12"/>
      <name val="Jahrbuch"/>
      <family val="2"/>
    </font>
    <font>
      <b/>
      <i/>
      <sz val="6"/>
      <color indexed="57"/>
      <name val="Jahrbuch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5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6"/>
      <color indexed="12"/>
      <name val="Jahrbuch"/>
      <family val="2"/>
    </font>
    <font>
      <sz val="9"/>
      <color indexed="10"/>
      <name val="Jahrbuch"/>
      <family val="2"/>
    </font>
    <font>
      <i/>
      <sz val="9"/>
      <color indexed="10"/>
      <name val="Jahrbuch"/>
      <family val="2"/>
    </font>
    <font>
      <b/>
      <i/>
      <sz val="6"/>
      <color indexed="30"/>
      <name val="Jahrbuch"/>
      <family val="2"/>
    </font>
    <font>
      <i/>
      <sz val="6"/>
      <color indexed="36"/>
      <name val="Jahrbuch"/>
      <family val="2"/>
    </font>
    <font>
      <i/>
      <sz val="6"/>
      <color indexed="10"/>
      <name val="Jahrbuch"/>
      <family val="2"/>
    </font>
    <font>
      <i/>
      <sz val="7"/>
      <color indexed="30"/>
      <name val="Jahrbuch"/>
      <family val="2"/>
    </font>
    <font>
      <b/>
      <i/>
      <sz val="6"/>
      <color indexed="36"/>
      <name val="Jahrbuch"/>
      <family val="2"/>
    </font>
    <font>
      <sz val="8"/>
      <color indexed="6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Arial"/>
      <family val="2"/>
    </font>
    <font>
      <sz val="11"/>
      <color indexed="10"/>
      <name val="Jahrbuch"/>
      <family val="2"/>
    </font>
    <font>
      <sz val="8"/>
      <color indexed="10"/>
      <name val="Jahrbuch"/>
      <family val="2"/>
    </font>
    <font>
      <sz val="12"/>
      <color indexed="10"/>
      <name val="Jahrbuch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30"/>
      <name val="Jahrbuch"/>
      <family val="2"/>
    </font>
    <font>
      <sz val="10"/>
      <color indexed="36"/>
      <name val="Jahrbuch"/>
      <family val="2"/>
    </font>
    <font>
      <sz val="6"/>
      <color indexed="30"/>
      <name val="Jahrbuch"/>
      <family val="2"/>
    </font>
    <font>
      <b/>
      <sz val="6"/>
      <color indexed="36"/>
      <name val="Jahrbuch"/>
      <family val="2"/>
    </font>
    <font>
      <b/>
      <sz val="6"/>
      <color indexed="30"/>
      <name val="Jahrbuch"/>
      <family val="2"/>
    </font>
    <font>
      <sz val="7"/>
      <color indexed="30"/>
      <name val="Jahrbuch"/>
      <family val="2"/>
    </font>
    <font>
      <sz val="7"/>
      <color indexed="36"/>
      <name val="Jahrbuch"/>
      <family val="2"/>
    </font>
    <font>
      <sz val="6"/>
      <color indexed="36"/>
      <name val="Jahrbuch"/>
      <family val="2"/>
    </font>
    <font>
      <i/>
      <sz val="7"/>
      <color indexed="36"/>
      <name val="Jahrbuc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0000FF"/>
      <name val="Arial"/>
      <family val="2"/>
    </font>
    <font>
      <sz val="8"/>
      <color rgb="FF007A37"/>
      <name val="Arial"/>
      <family val="2"/>
    </font>
    <font>
      <sz val="8"/>
      <color rgb="FF008000"/>
      <name val="Arial"/>
      <family val="2"/>
    </font>
    <font>
      <sz val="8"/>
      <color rgb="FF339966"/>
      <name val="Arial"/>
      <family val="2"/>
    </font>
    <font>
      <sz val="8"/>
      <color rgb="FF057D3E"/>
      <name val="Arial"/>
      <family val="2"/>
    </font>
    <font>
      <b/>
      <sz val="8"/>
      <color rgb="FF008000"/>
      <name val="Arial"/>
      <family val="2"/>
    </font>
    <font>
      <sz val="10"/>
      <color rgb="FF00800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339933"/>
      <name val="Arial"/>
      <family val="2"/>
    </font>
    <font>
      <sz val="6"/>
      <color rgb="FF0000FF"/>
      <name val="Jahrbuch"/>
      <family val="2"/>
    </font>
    <font>
      <sz val="9"/>
      <color rgb="FFFF0000"/>
      <name val="Jahrbuch"/>
      <family val="2"/>
    </font>
    <font>
      <i/>
      <sz val="9"/>
      <color rgb="FFFF0000"/>
      <name val="Jahrbuch"/>
      <family val="2"/>
    </font>
    <font>
      <b/>
      <i/>
      <sz val="6"/>
      <color rgb="FF0070C0"/>
      <name val="Jahrbuch"/>
      <family val="2"/>
    </font>
    <font>
      <i/>
      <sz val="6"/>
      <color rgb="FF7030A0"/>
      <name val="Jahrbuch"/>
      <family val="2"/>
    </font>
    <font>
      <i/>
      <sz val="6"/>
      <color rgb="FFFF0000"/>
      <name val="Jahrbuch"/>
      <family val="2"/>
    </font>
    <font>
      <i/>
      <sz val="7"/>
      <color rgb="FF0070C0"/>
      <name val="Jahrbuch"/>
      <family val="2"/>
    </font>
    <font>
      <b/>
      <i/>
      <sz val="6"/>
      <color rgb="FF7030A0"/>
      <name val="Jahrbuch"/>
      <family val="2"/>
    </font>
    <font>
      <sz val="8"/>
      <color theme="5" tint="-0.24997000396251678"/>
      <name val="Arial"/>
      <family val="2"/>
    </font>
    <font>
      <sz val="11"/>
      <color rgb="FF003CB4"/>
      <name val="Calibri"/>
      <family val="2"/>
    </font>
    <font>
      <b/>
      <sz val="11"/>
      <color rgb="FF003CB4"/>
      <name val="Calibri"/>
      <family val="2"/>
    </font>
    <font>
      <b/>
      <sz val="10"/>
      <color rgb="FF003CB4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Jahrbuch"/>
      <family val="2"/>
    </font>
    <font>
      <sz val="8"/>
      <color rgb="FFFF0000"/>
      <name val="Jahrbuch"/>
      <family val="2"/>
    </font>
    <font>
      <sz val="12"/>
      <color rgb="FFFF0000"/>
      <name val="Jahrbuch"/>
      <family val="2"/>
    </font>
    <font>
      <b/>
      <sz val="8"/>
      <color rgb="FF0000FF"/>
      <name val="Arial"/>
      <family val="2"/>
    </font>
    <font>
      <i/>
      <sz val="9"/>
      <color rgb="FF0000FF"/>
      <name val="Arial"/>
      <family val="2"/>
    </font>
    <font>
      <i/>
      <sz val="8"/>
      <color rgb="FF0000FF"/>
      <name val="Arial"/>
      <family val="2"/>
    </font>
    <font>
      <sz val="10"/>
      <color rgb="FF0070C0"/>
      <name val="Jahrbuch"/>
      <family val="2"/>
    </font>
    <font>
      <sz val="10"/>
      <color rgb="FF7030A0"/>
      <name val="Jahrbuch"/>
      <family val="2"/>
    </font>
    <font>
      <sz val="6"/>
      <color rgb="FF0070C0"/>
      <name val="Jahrbuch"/>
      <family val="2"/>
    </font>
    <font>
      <b/>
      <sz val="6"/>
      <color rgb="FF7030A0"/>
      <name val="Jahrbuch"/>
      <family val="2"/>
    </font>
    <font>
      <b/>
      <sz val="6"/>
      <color rgb="FF0070C0"/>
      <name val="Jahrbuch"/>
      <family val="2"/>
    </font>
    <font>
      <sz val="7"/>
      <color rgb="FF0070C0"/>
      <name val="Jahrbuch"/>
      <family val="2"/>
    </font>
    <font>
      <sz val="7"/>
      <color rgb="FF7030A0"/>
      <name val="Jahrbuch"/>
      <family val="2"/>
    </font>
    <font>
      <sz val="6"/>
      <color rgb="FF7030A0"/>
      <name val="Jahrbuch"/>
      <family val="2"/>
    </font>
    <font>
      <i/>
      <sz val="7"/>
      <color rgb="FF7030A0"/>
      <name val="Jahrbuch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5" fillId="0" borderId="0">
      <alignment vertical="center"/>
      <protection/>
    </xf>
    <xf numFmtId="202" fontId="5" fillId="0" borderId="0">
      <alignment vertical="center"/>
      <protection/>
    </xf>
    <xf numFmtId="203" fontId="5" fillId="0" borderId="0">
      <alignment vertical="center"/>
      <protection/>
    </xf>
    <xf numFmtId="190" fontId="49" fillId="0" borderId="0">
      <alignment vertical="center"/>
      <protection/>
    </xf>
    <xf numFmtId="202" fontId="49" fillId="0" borderId="0">
      <alignment vertical="center"/>
      <protection/>
    </xf>
    <xf numFmtId="203" fontId="49" fillId="0" borderId="0">
      <alignment vertical="center"/>
      <protection/>
    </xf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1" applyNumberFormat="0" applyAlignment="0" applyProtection="0"/>
    <xf numFmtId="0" fontId="147" fillId="26" borderId="2" applyNumberFormat="0" applyAlignment="0" applyProtection="0"/>
    <xf numFmtId="204" fontId="5" fillId="0" borderId="0">
      <alignment vertical="center"/>
      <protection/>
    </xf>
    <xf numFmtId="205" fontId="5" fillId="0" borderId="0">
      <alignment vertical="center"/>
      <protection/>
    </xf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8" fillId="27" borderId="2" applyNumberFormat="0" applyAlignment="0" applyProtection="0"/>
    <xf numFmtId="0" fontId="149" fillId="0" borderId="3" applyNumberFormat="0" applyFill="0" applyAlignment="0" applyProtection="0"/>
    <xf numFmtId="0" fontId="150" fillId="0" borderId="0" applyNumberFormat="0" applyFill="0" applyBorder="0" applyAlignment="0" applyProtection="0"/>
    <xf numFmtId="178" fontId="5" fillId="0" borderId="0">
      <alignment horizontal="right" vertical="center"/>
      <protection/>
    </xf>
    <xf numFmtId="178" fontId="5" fillId="0" borderId="0">
      <alignment horizontal="right" vertical="center"/>
      <protection/>
    </xf>
    <xf numFmtId="206" fontId="5" fillId="0" borderId="0">
      <alignment vertical="center"/>
      <protection/>
    </xf>
    <xf numFmtId="207" fontId="5" fillId="0" borderId="0">
      <alignment vertical="center"/>
      <protection/>
    </xf>
    <xf numFmtId="0" fontId="151" fillId="28" borderId="0" applyNumberFormat="0" applyBorder="0" applyAlignment="0" applyProtection="0"/>
    <xf numFmtId="0" fontId="7" fillId="0" borderId="0" applyNumberFormat="0" applyFill="0" applyBorder="0" applyAlignment="0" applyProtection="0"/>
    <xf numFmtId="208" fontId="5" fillId="0" borderId="0">
      <alignment vertical="center"/>
      <protection/>
    </xf>
    <xf numFmtId="209" fontId="5" fillId="0" borderId="0">
      <alignment vertical="center"/>
      <protection/>
    </xf>
    <xf numFmtId="171" fontId="0" fillId="0" borderId="0" applyFont="0" applyFill="0" applyBorder="0" applyAlignment="0" applyProtection="0"/>
    <xf numFmtId="210" fontId="5" fillId="0" borderId="0">
      <alignment vertical="center"/>
      <protection/>
    </xf>
    <xf numFmtId="0" fontId="1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53" fillId="31" borderId="0" applyNumberFormat="0" applyBorder="0" applyAlignment="0" applyProtection="0"/>
    <xf numFmtId="0" fontId="0" fillId="0" borderId="0">
      <alignment/>
      <protection/>
    </xf>
    <xf numFmtId="181" fontId="5" fillId="0" borderId="0">
      <alignment vertical="center"/>
      <protection/>
    </xf>
    <xf numFmtId="181" fontId="5" fillId="0" borderId="0">
      <alignment vertical="center"/>
      <protection/>
    </xf>
    <xf numFmtId="181" fontId="5" fillId="0" borderId="0">
      <alignment vertical="center"/>
      <protection/>
    </xf>
    <xf numFmtId="181" fontId="5" fillId="0" borderId="0">
      <alignment vertical="center"/>
      <protection/>
    </xf>
    <xf numFmtId="0" fontId="17" fillId="0" borderId="0">
      <alignment/>
      <protection/>
    </xf>
    <xf numFmtId="0" fontId="32" fillId="0" borderId="0">
      <alignment/>
      <protection/>
    </xf>
    <xf numFmtId="211" fontId="5" fillId="0" borderId="0">
      <alignment vertical="center"/>
      <protection/>
    </xf>
    <xf numFmtId="212" fontId="5" fillId="0" borderId="0">
      <alignment vertical="center"/>
      <protection/>
    </xf>
    <xf numFmtId="213" fontId="5" fillId="0" borderId="0">
      <alignment vertical="center"/>
      <protection/>
    </xf>
    <xf numFmtId="180" fontId="5" fillId="0" borderId="0">
      <alignment vertical="center"/>
      <protection/>
    </xf>
    <xf numFmtId="0" fontId="154" fillId="0" borderId="0" applyNumberFormat="0" applyFill="0" applyBorder="0" applyAlignment="0" applyProtection="0"/>
    <xf numFmtId="0" fontId="155" fillId="0" borderId="5" applyNumberFormat="0" applyFill="0" applyAlignment="0" applyProtection="0"/>
    <xf numFmtId="0" fontId="156" fillId="0" borderId="6" applyNumberFormat="0" applyFill="0" applyAlignment="0" applyProtection="0"/>
    <xf numFmtId="0" fontId="157" fillId="0" borderId="7" applyNumberFormat="0" applyFill="0" applyAlignment="0" applyProtection="0"/>
    <xf numFmtId="0" fontId="157" fillId="0" borderId="0" applyNumberFormat="0" applyFill="0" applyBorder="0" applyAlignment="0" applyProtection="0"/>
    <xf numFmtId="1" fontId="50" fillId="0" borderId="0">
      <alignment vertical="center"/>
      <protection/>
    </xf>
    <xf numFmtId="1" fontId="28" fillId="0" borderId="0">
      <alignment vertical="center"/>
      <protection/>
    </xf>
    <xf numFmtId="1" fontId="51" fillId="0" borderId="0">
      <alignment vertical="center"/>
      <protection/>
    </xf>
    <xf numFmtId="0" fontId="158" fillId="0" borderId="8" applyNumberFormat="0" applyFill="0" applyAlignment="0" applyProtection="0"/>
    <xf numFmtId="214" fontId="5" fillId="0" borderId="0">
      <alignment vertical="center"/>
      <protection/>
    </xf>
    <xf numFmtId="215" fontId="5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32" borderId="9" applyNumberFormat="0" applyAlignment="0" applyProtection="0"/>
  </cellStyleXfs>
  <cellXfs count="13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75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14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0" fontId="2" fillId="0" borderId="0" xfId="71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80" fontId="2" fillId="0" borderId="0" xfId="71" applyNumberFormat="1" applyFont="1" applyFill="1" applyBorder="1" applyAlignment="1">
      <alignment horizontal="center" vertical="center"/>
      <protection/>
    </xf>
    <xf numFmtId="180" fontId="2" fillId="0" borderId="0" xfId="71" applyNumberFormat="1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80" fontId="2" fillId="0" borderId="13" xfId="7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75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5" fontId="2" fillId="0" borderId="1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177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5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177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left"/>
    </xf>
    <xf numFmtId="179" fontId="10" fillId="0" borderId="0" xfId="0" applyNumberFormat="1" applyFont="1" applyAlignment="1">
      <alignment/>
    </xf>
    <xf numFmtId="174" fontId="12" fillId="0" borderId="0" xfId="0" applyNumberFormat="1" applyFont="1" applyBorder="1" applyAlignment="1">
      <alignment horizontal="left"/>
    </xf>
    <xf numFmtId="179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180" fontId="10" fillId="0" borderId="0" xfId="71" applyNumberFormat="1" applyFont="1" applyFill="1" applyBorder="1" applyAlignment="1">
      <alignment horizontal="center" vertical="center"/>
      <protection/>
    </xf>
    <xf numFmtId="180" fontId="10" fillId="0" borderId="0" xfId="71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175" fontId="9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174" fontId="18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Alignment="1">
      <alignment horizontal="justify"/>
    </xf>
    <xf numFmtId="175" fontId="11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/>
    </xf>
    <xf numFmtId="177" fontId="11" fillId="0" borderId="0" xfId="0" applyNumberFormat="1" applyFont="1" applyFill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right"/>
    </xf>
    <xf numFmtId="2" fontId="10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 quotePrefix="1">
      <alignment horizontal="center"/>
    </xf>
    <xf numFmtId="177" fontId="10" fillId="0" borderId="0" xfId="0" applyNumberFormat="1" applyFont="1" applyFill="1" applyAlignment="1">
      <alignment horizontal="center"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Fill="1" applyAlignment="1" quotePrefix="1">
      <alignment horizontal="center"/>
    </xf>
    <xf numFmtId="177" fontId="10" fillId="0" borderId="0" xfId="0" applyNumberFormat="1" applyFont="1" applyBorder="1" applyAlignment="1" quotePrefix="1">
      <alignment horizontal="center" vertical="center"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77" fontId="10" fillId="0" borderId="0" xfId="0" applyNumberFormat="1" applyFont="1" applyAlignment="1" quotePrefix="1">
      <alignment horizontal="center"/>
    </xf>
    <xf numFmtId="177" fontId="11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49" fontId="10" fillId="0" borderId="14" xfId="0" applyNumberFormat="1" applyFont="1" applyBorder="1" applyAlignment="1">
      <alignment horizontal="left"/>
    </xf>
    <xf numFmtId="174" fontId="10" fillId="0" borderId="13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74" fontId="11" fillId="0" borderId="13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center"/>
    </xf>
    <xf numFmtId="179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right"/>
    </xf>
    <xf numFmtId="180" fontId="20" fillId="0" borderId="0" xfId="71" applyNumberFormat="1" applyFont="1" applyFill="1" applyBorder="1" applyAlignment="1">
      <alignment horizontal="center"/>
      <protection/>
    </xf>
    <xf numFmtId="0" fontId="10" fillId="0" borderId="0" xfId="71" applyNumberFormat="1" applyFont="1" applyFill="1" applyBorder="1" applyAlignment="1">
      <alignment horizontal="right"/>
      <protection/>
    </xf>
    <xf numFmtId="0" fontId="161" fillId="0" borderId="0" xfId="0" applyFont="1" applyAlignment="1">
      <alignment/>
    </xf>
    <xf numFmtId="175" fontId="162" fillId="0" borderId="0" xfId="0" applyNumberFormat="1" applyFont="1" applyBorder="1" applyAlignment="1">
      <alignment/>
    </xf>
    <xf numFmtId="175" fontId="162" fillId="0" borderId="14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163" fillId="0" borderId="0" xfId="0" applyFont="1" applyAlignment="1">
      <alignment/>
    </xf>
    <xf numFmtId="0" fontId="162" fillId="0" borderId="0" xfId="0" applyFont="1" applyAlignment="1">
      <alignment/>
    </xf>
    <xf numFmtId="175" fontId="164" fillId="0" borderId="0" xfId="0" applyNumberFormat="1" applyFont="1" applyBorder="1" applyAlignment="1">
      <alignment horizontal="right"/>
    </xf>
    <xf numFmtId="175" fontId="162" fillId="0" borderId="0" xfId="0" applyNumberFormat="1" applyFont="1" applyBorder="1" applyAlignment="1">
      <alignment horizontal="right"/>
    </xf>
    <xf numFmtId="175" fontId="164" fillId="0" borderId="0" xfId="0" applyNumberFormat="1" applyFont="1" applyAlignment="1">
      <alignment/>
    </xf>
    <xf numFmtId="175" fontId="164" fillId="0" borderId="14" xfId="0" applyNumberFormat="1" applyFont="1" applyBorder="1" applyAlignment="1">
      <alignment/>
    </xf>
    <xf numFmtId="175" fontId="164" fillId="0" borderId="0" xfId="0" applyNumberFormat="1" applyFont="1" applyBorder="1" applyAlignment="1">
      <alignment/>
    </xf>
    <xf numFmtId="0" fontId="164" fillId="0" borderId="0" xfId="0" applyFont="1" applyAlignment="1">
      <alignment/>
    </xf>
    <xf numFmtId="0" fontId="17" fillId="0" borderId="0" xfId="0" applyFont="1" applyAlignment="1">
      <alignment horizontal="left"/>
    </xf>
    <xf numFmtId="183" fontId="164" fillId="0" borderId="0" xfId="0" applyNumberFormat="1" applyFont="1" applyAlignment="1">
      <alignment/>
    </xf>
    <xf numFmtId="175" fontId="164" fillId="0" borderId="0" xfId="0" applyNumberFormat="1" applyFont="1" applyAlignment="1">
      <alignment horizontal="right"/>
    </xf>
    <xf numFmtId="175" fontId="21" fillId="0" borderId="0" xfId="0" applyNumberFormat="1" applyFont="1" applyAlignment="1">
      <alignment/>
    </xf>
    <xf numFmtId="175" fontId="165" fillId="0" borderId="0" xfId="0" applyNumberFormat="1" applyFont="1" applyAlignment="1">
      <alignment/>
    </xf>
    <xf numFmtId="177" fontId="163" fillId="0" borderId="0" xfId="0" applyNumberFormat="1" applyFont="1" applyAlignment="1">
      <alignment horizontal="right"/>
    </xf>
    <xf numFmtId="175" fontId="4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83" fontId="4" fillId="0" borderId="0" xfId="0" applyNumberFormat="1" applyFont="1" applyAlignment="1">
      <alignment/>
    </xf>
    <xf numFmtId="179" fontId="163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right"/>
    </xf>
    <xf numFmtId="179" fontId="163" fillId="0" borderId="0" xfId="0" applyNumberFormat="1" applyFont="1" applyAlignment="1">
      <alignment horizontal="right"/>
    </xf>
    <xf numFmtId="183" fontId="163" fillId="0" borderId="0" xfId="0" applyNumberFormat="1" applyFont="1" applyAlignment="1">
      <alignment horizontal="right"/>
    </xf>
    <xf numFmtId="0" fontId="163" fillId="0" borderId="14" xfId="0" applyFont="1" applyBorder="1" applyAlignment="1">
      <alignment horizontal="right"/>
    </xf>
    <xf numFmtId="0" fontId="163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66" fillId="0" borderId="0" xfId="0" applyFont="1" applyAlignment="1">
      <alignment/>
    </xf>
    <xf numFmtId="177" fontId="162" fillId="0" borderId="0" xfId="0" applyNumberFormat="1" applyFont="1" applyBorder="1" applyAlignment="1">
      <alignment horizontal="center" vertical="center"/>
    </xf>
    <xf numFmtId="177" fontId="162" fillId="0" borderId="0" xfId="0" applyNumberFormat="1" applyFont="1" applyFill="1" applyAlignment="1" quotePrefix="1">
      <alignment horizontal="center"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83" fontId="2" fillId="0" borderId="0" xfId="0" applyNumberFormat="1" applyFont="1" applyFill="1" applyAlignment="1">
      <alignment horizontal="right"/>
    </xf>
    <xf numFmtId="183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5" fontId="167" fillId="0" borderId="0" xfId="0" applyNumberFormat="1" applyFont="1" applyAlignment="1">
      <alignment horizontal="right"/>
    </xf>
    <xf numFmtId="175" fontId="168" fillId="0" borderId="0" xfId="0" applyNumberFormat="1" applyFont="1" applyBorder="1" applyAlignment="1">
      <alignment/>
    </xf>
    <xf numFmtId="175" fontId="168" fillId="0" borderId="0" xfId="0" applyNumberFormat="1" applyFont="1" applyAlignment="1">
      <alignment/>
    </xf>
    <xf numFmtId="175" fontId="169" fillId="0" borderId="0" xfId="0" applyNumberFormat="1" applyFont="1" applyAlignment="1">
      <alignment/>
    </xf>
    <xf numFmtId="175" fontId="170" fillId="0" borderId="0" xfId="0" applyNumberFormat="1" applyFont="1" applyAlignment="1">
      <alignment/>
    </xf>
    <xf numFmtId="175" fontId="170" fillId="0" borderId="0" xfId="0" applyNumberFormat="1" applyFont="1" applyBorder="1" applyAlignment="1">
      <alignment/>
    </xf>
    <xf numFmtId="0" fontId="170" fillId="0" borderId="0" xfId="0" applyFont="1" applyAlignment="1">
      <alignment/>
    </xf>
    <xf numFmtId="175" fontId="171" fillId="0" borderId="0" xfId="0" applyNumberFormat="1" applyFont="1" applyAlignment="1">
      <alignment/>
    </xf>
    <xf numFmtId="0" fontId="168" fillId="0" borderId="0" xfId="0" applyFont="1" applyAlignment="1">
      <alignment/>
    </xf>
    <xf numFmtId="0" fontId="172" fillId="0" borderId="0" xfId="0" applyFont="1" applyAlignment="1">
      <alignment/>
    </xf>
    <xf numFmtId="177" fontId="168" fillId="0" borderId="0" xfId="0" applyNumberFormat="1" applyFont="1" applyFill="1" applyAlignment="1">
      <alignment horizontal="center"/>
    </xf>
    <xf numFmtId="177" fontId="168" fillId="0" borderId="0" xfId="0" applyNumberFormat="1" applyFont="1" applyAlignment="1">
      <alignment horizontal="center"/>
    </xf>
    <xf numFmtId="179" fontId="171" fillId="0" borderId="0" xfId="0" applyNumberFormat="1" applyFont="1" applyAlignment="1">
      <alignment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wrapText="1"/>
    </xf>
    <xf numFmtId="175" fontId="2" fillId="0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8" fontId="2" fillId="0" borderId="0" xfId="0" applyNumberFormat="1" applyFont="1" applyAlignment="1">
      <alignment horizontal="right"/>
    </xf>
    <xf numFmtId="174" fontId="2" fillId="0" borderId="0" xfId="0" applyNumberFormat="1" applyFont="1" applyBorder="1" applyAlignment="1">
      <alignment horizontal="left"/>
    </xf>
    <xf numFmtId="175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175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5" fontId="4" fillId="0" borderId="14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5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179" fontId="2" fillId="0" borderId="14" xfId="0" applyNumberFormat="1" applyFont="1" applyBorder="1" applyAlignment="1">
      <alignment/>
    </xf>
    <xf numFmtId="179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/>
    </xf>
    <xf numFmtId="174" fontId="21" fillId="0" borderId="0" xfId="0" applyNumberFormat="1" applyFont="1" applyBorder="1" applyAlignment="1">
      <alignment horizontal="left"/>
    </xf>
    <xf numFmtId="179" fontId="4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177" fontId="4" fillId="0" borderId="0" xfId="0" applyNumberFormat="1" applyFont="1" applyAlignment="1">
      <alignment horizontal="right"/>
    </xf>
    <xf numFmtId="179" fontId="4" fillId="0" borderId="14" xfId="0" applyNumberFormat="1" applyFont="1" applyBorder="1" applyAlignment="1">
      <alignment/>
    </xf>
    <xf numFmtId="175" fontId="4" fillId="0" borderId="0" xfId="0" applyNumberFormat="1" applyFont="1" applyAlignment="1">
      <alignment horizontal="right"/>
    </xf>
    <xf numFmtId="180" fontId="2" fillId="0" borderId="13" xfId="71" applyNumberFormat="1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4" fontId="2" fillId="0" borderId="14" xfId="0" applyNumberFormat="1" applyFont="1" applyBorder="1" applyAlignment="1">
      <alignment horizontal="left"/>
    </xf>
    <xf numFmtId="174" fontId="21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177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174" fontId="2" fillId="0" borderId="0" xfId="0" applyNumberFormat="1" applyFont="1" applyFill="1" applyBorder="1" applyAlignment="1">
      <alignment horizontal="left"/>
    </xf>
    <xf numFmtId="174" fontId="24" fillId="0" borderId="0" xfId="0" applyNumberFormat="1" applyFont="1" applyBorder="1" applyAlignment="1">
      <alignment horizontal="left"/>
    </xf>
    <xf numFmtId="183" fontId="4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183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174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0" fontId="2" fillId="0" borderId="14" xfId="0" applyFont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4" fontId="2" fillId="0" borderId="13" xfId="0" applyNumberFormat="1" applyFont="1" applyFill="1" applyBorder="1" applyAlignment="1">
      <alignment horizontal="left"/>
    </xf>
    <xf numFmtId="175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4" fillId="0" borderId="14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4" fontId="25" fillId="0" borderId="0" xfId="0" applyNumberFormat="1" applyFont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2" fillId="0" borderId="15" xfId="0" applyFont="1" applyBorder="1" applyAlignment="1">
      <alignment/>
    </xf>
    <xf numFmtId="175" fontId="25" fillId="0" borderId="14" xfId="0" applyNumberFormat="1" applyFont="1" applyBorder="1" applyAlignment="1">
      <alignment/>
    </xf>
    <xf numFmtId="175" fontId="25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  <xf numFmtId="177" fontId="2" fillId="0" borderId="14" xfId="0" applyNumberFormat="1" applyFont="1" applyFill="1" applyBorder="1" applyAlignment="1">
      <alignment horizontal="right"/>
    </xf>
    <xf numFmtId="175" fontId="2" fillId="0" borderId="0" xfId="0" applyNumberFormat="1" applyFont="1" applyBorder="1" applyAlignment="1">
      <alignment/>
    </xf>
    <xf numFmtId="180" fontId="2" fillId="0" borderId="13" xfId="71" applyNumberFormat="1" applyFont="1" applyFill="1" applyBorder="1" applyAlignment="1">
      <alignment vertical="center"/>
      <protection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175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Border="1" applyAlignment="1" quotePrefix="1">
      <alignment horizontal="right"/>
    </xf>
    <xf numFmtId="183" fontId="4" fillId="0" borderId="0" xfId="0" applyNumberFormat="1" applyFont="1" applyAlignment="1">
      <alignment horizontal="right"/>
    </xf>
    <xf numFmtId="173" fontId="10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75" fontId="175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189" fontId="4" fillId="0" borderId="0" xfId="0" applyNumberFormat="1" applyFont="1" applyAlignment="1">
      <alignment/>
    </xf>
    <xf numFmtId="0" fontId="10" fillId="0" borderId="0" xfId="0" applyFont="1" applyBorder="1" applyAlignment="1">
      <alignment horizontal="justify" wrapText="1"/>
    </xf>
    <xf numFmtId="175" fontId="11" fillId="0" borderId="0" xfId="0" applyNumberFormat="1" applyFont="1" applyAlignment="1">
      <alignment/>
    </xf>
    <xf numFmtId="0" fontId="2" fillId="0" borderId="15" xfId="0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8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74" fontId="24" fillId="0" borderId="13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174" fontId="28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 horizontal="left"/>
    </xf>
    <xf numFmtId="0" fontId="175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5" fillId="0" borderId="0" xfId="0" applyFont="1" applyFill="1" applyAlignment="1">
      <alignment horizontal="right"/>
    </xf>
    <xf numFmtId="175" fontId="1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5" fontId="16" fillId="0" borderId="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justify"/>
    </xf>
    <xf numFmtId="188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88" fontId="10" fillId="0" borderId="0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175" fontId="10" fillId="0" borderId="0" xfId="0" applyNumberFormat="1" applyFont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4" fontId="10" fillId="0" borderId="14" xfId="0" applyNumberFormat="1" applyFont="1" applyBorder="1" applyAlignment="1">
      <alignment horizontal="left"/>
    </xf>
    <xf numFmtId="0" fontId="10" fillId="0" borderId="14" xfId="0" applyFont="1" applyFill="1" applyBorder="1" applyAlignment="1">
      <alignment/>
    </xf>
    <xf numFmtId="0" fontId="21" fillId="0" borderId="14" xfId="0" applyFont="1" applyBorder="1" applyAlignment="1">
      <alignment horizontal="left"/>
    </xf>
    <xf numFmtId="188" fontId="2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175" fontId="10" fillId="0" borderId="0" xfId="0" applyNumberFormat="1" applyFont="1" applyAlignment="1">
      <alignment horizontal="left"/>
    </xf>
    <xf numFmtId="0" fontId="10" fillId="0" borderId="14" xfId="0" applyFont="1" applyBorder="1" applyAlignment="1">
      <alignment horizontal="left"/>
    </xf>
    <xf numFmtId="181" fontId="10" fillId="0" borderId="0" xfId="71" applyFont="1" applyFill="1" applyBorder="1" applyAlignment="1">
      <alignment vertical="center"/>
      <protection/>
    </xf>
    <xf numFmtId="181" fontId="10" fillId="0" borderId="0" xfId="71" applyFont="1" applyFill="1">
      <alignment vertical="center"/>
      <protection/>
    </xf>
    <xf numFmtId="181" fontId="2" fillId="0" borderId="0" xfId="71" applyFont="1" applyFill="1">
      <alignment vertical="center"/>
      <protection/>
    </xf>
    <xf numFmtId="181" fontId="10" fillId="0" borderId="0" xfId="71" applyFont="1" applyFill="1" applyBorder="1">
      <alignment vertical="center"/>
      <protection/>
    </xf>
    <xf numFmtId="181" fontId="2" fillId="0" borderId="0" xfId="71" applyFont="1" applyFill="1" applyBorder="1">
      <alignment vertical="center"/>
      <protection/>
    </xf>
    <xf numFmtId="180" fontId="0" fillId="0" borderId="13" xfId="71" applyNumberFormat="1" applyFont="1" applyFill="1" applyBorder="1" applyAlignment="1">
      <alignment horizontal="center"/>
      <protection/>
    </xf>
    <xf numFmtId="0" fontId="16" fillId="0" borderId="0" xfId="73" applyFont="1" applyFill="1" applyBorder="1" applyAlignment="1">
      <alignment horizontal="center" wrapText="1"/>
      <protection/>
    </xf>
    <xf numFmtId="180" fontId="0" fillId="0" borderId="0" xfId="71" applyNumberFormat="1" applyFont="1" applyFill="1" applyBorder="1" applyAlignment="1">
      <alignment horizontal="center"/>
      <protection/>
    </xf>
    <xf numFmtId="0" fontId="17" fillId="0" borderId="0" xfId="73" applyFont="1" applyFill="1" applyBorder="1" applyAlignment="1">
      <alignment wrapText="1"/>
      <protection/>
    </xf>
    <xf numFmtId="0" fontId="0" fillId="0" borderId="0" xfId="74" applyNumberFormat="1" applyFont="1" applyFill="1" applyBorder="1" applyAlignment="1">
      <alignment/>
      <protection/>
    </xf>
    <xf numFmtId="180" fontId="1" fillId="0" borderId="0" xfId="71" applyNumberFormat="1" applyFont="1" applyFill="1" applyBorder="1" applyAlignment="1">
      <alignment horizontal="center"/>
      <protection/>
    </xf>
    <xf numFmtId="49" fontId="1" fillId="0" borderId="0" xfId="71" applyNumberFormat="1" applyFont="1" applyFill="1" applyBorder="1" applyAlignment="1">
      <alignment horizontal="right"/>
      <protection/>
    </xf>
    <xf numFmtId="0" fontId="17" fillId="0" borderId="0" xfId="74" applyNumberFormat="1" applyFont="1" applyFill="1" applyBorder="1" applyAlignment="1">
      <alignment/>
      <protection/>
    </xf>
    <xf numFmtId="180" fontId="16" fillId="0" borderId="0" xfId="71" applyNumberFormat="1" applyFont="1" applyFill="1" applyBorder="1" applyAlignment="1">
      <alignment horizontal="center"/>
      <protection/>
    </xf>
    <xf numFmtId="180" fontId="16" fillId="0" borderId="13" xfId="71" applyNumberFormat="1" applyFont="1" applyFill="1" applyBorder="1" applyAlignment="1">
      <alignment horizontal="center"/>
      <protection/>
    </xf>
    <xf numFmtId="180" fontId="18" fillId="0" borderId="13" xfId="71" applyNumberFormat="1" applyFont="1" applyFill="1" applyBorder="1" applyAlignment="1">
      <alignment horizontal="center"/>
      <protection/>
    </xf>
    <xf numFmtId="180" fontId="17" fillId="0" borderId="0" xfId="71" applyNumberFormat="1" applyFont="1" applyFill="1" applyBorder="1" applyAlignment="1">
      <alignment horizontal="center"/>
      <protection/>
    </xf>
    <xf numFmtId="0" fontId="17" fillId="0" borderId="0" xfId="74" applyFont="1" applyFill="1" applyBorder="1" applyAlignment="1">
      <alignment horizontal="left" wrapText="1"/>
      <protection/>
    </xf>
    <xf numFmtId="3" fontId="17" fillId="0" borderId="0" xfId="74" applyNumberFormat="1" applyFont="1" applyFill="1" applyBorder="1" applyAlignment="1">
      <alignment horizontal="right" wrapText="1"/>
      <protection/>
    </xf>
    <xf numFmtId="194" fontId="17" fillId="0" borderId="0" xfId="74" applyNumberFormat="1" applyFont="1" applyFill="1" applyBorder="1" applyAlignment="1">
      <alignment horizontal="right" wrapText="1"/>
      <protection/>
    </xf>
    <xf numFmtId="181" fontId="0" fillId="0" borderId="18" xfId="69" applyFont="1" applyBorder="1">
      <alignment vertical="center"/>
      <protection/>
    </xf>
    <xf numFmtId="181" fontId="0" fillId="0" borderId="0" xfId="69" applyFont="1">
      <alignment vertical="center"/>
      <protection/>
    </xf>
    <xf numFmtId="181" fontId="4" fillId="0" borderId="0" xfId="69" applyFont="1">
      <alignment vertical="center"/>
      <protection/>
    </xf>
    <xf numFmtId="181" fontId="2" fillId="0" borderId="0" xfId="69" applyFont="1" applyFill="1" applyAlignment="1">
      <alignment vertical="center"/>
      <protection/>
    </xf>
    <xf numFmtId="181" fontId="0" fillId="0" borderId="0" xfId="69" applyFont="1" applyFill="1" applyAlignment="1">
      <alignment vertical="center"/>
      <protection/>
    </xf>
    <xf numFmtId="181" fontId="2" fillId="0" borderId="0" xfId="69" applyFont="1">
      <alignment vertical="center"/>
      <protection/>
    </xf>
    <xf numFmtId="198" fontId="2" fillId="0" borderId="0" xfId="69" applyNumberFormat="1" applyFont="1" applyFill="1" applyAlignment="1">
      <alignment horizontal="right"/>
      <protection/>
    </xf>
    <xf numFmtId="197" fontId="2" fillId="0" borderId="0" xfId="69" applyNumberFormat="1" applyFont="1" applyFill="1" applyAlignment="1">
      <alignment horizontal="right"/>
      <protection/>
    </xf>
    <xf numFmtId="181" fontId="0" fillId="0" borderId="0" xfId="69" applyFont="1" applyBorder="1">
      <alignment vertical="center"/>
      <protection/>
    </xf>
    <xf numFmtId="198" fontId="10" fillId="0" borderId="0" xfId="69" applyNumberFormat="1" applyFont="1" applyFill="1" applyAlignment="1">
      <alignment horizontal="right"/>
      <protection/>
    </xf>
    <xf numFmtId="0" fontId="10" fillId="0" borderId="0" xfId="69" applyNumberFormat="1" applyFont="1" applyFill="1">
      <alignment vertical="center"/>
      <protection/>
    </xf>
    <xf numFmtId="181" fontId="17" fillId="0" borderId="0" xfId="69" applyFont="1" applyFill="1">
      <alignment vertical="center"/>
      <protection/>
    </xf>
    <xf numFmtId="181" fontId="52" fillId="0" borderId="0" xfId="69" applyFont="1" applyBorder="1" applyAlignment="1">
      <alignment vertical="center"/>
      <protection/>
    </xf>
    <xf numFmtId="181" fontId="0" fillId="0" borderId="18" xfId="69" applyFont="1" applyFill="1" applyBorder="1">
      <alignment vertical="center"/>
      <protection/>
    </xf>
    <xf numFmtId="3" fontId="1" fillId="0" borderId="0" xfId="69" applyNumberFormat="1" applyFont="1">
      <alignment vertical="center"/>
      <protection/>
    </xf>
    <xf numFmtId="3" fontId="1" fillId="0" borderId="17" xfId="69" applyNumberFormat="1" applyFont="1" applyBorder="1">
      <alignment vertical="center"/>
      <protection/>
    </xf>
    <xf numFmtId="181" fontId="46" fillId="0" borderId="0" xfId="69" applyFont="1" applyBorder="1" applyAlignment="1">
      <alignment vertical="center"/>
      <protection/>
    </xf>
    <xf numFmtId="3" fontId="0" fillId="0" borderId="0" xfId="69" applyNumberFormat="1" applyFont="1" applyFill="1">
      <alignment vertical="center"/>
      <protection/>
    </xf>
    <xf numFmtId="181" fontId="0" fillId="0" borderId="0" xfId="69" applyFont="1" applyFill="1" applyBorder="1">
      <alignment vertical="center"/>
      <protection/>
    </xf>
    <xf numFmtId="181" fontId="46" fillId="0" borderId="0" xfId="69" applyFont="1" applyBorder="1" applyAlignment="1">
      <alignment horizontal="left" vertical="center"/>
      <protection/>
    </xf>
    <xf numFmtId="181" fontId="0" fillId="0" borderId="0" xfId="69" applyFont="1" applyFill="1">
      <alignment vertical="center"/>
      <protection/>
    </xf>
    <xf numFmtId="181" fontId="53" fillId="0" borderId="0" xfId="69" applyFont="1" applyBorder="1" applyAlignment="1">
      <alignment vertical="center"/>
      <protection/>
    </xf>
    <xf numFmtId="181" fontId="2" fillId="0" borderId="0" xfId="69" applyFont="1" applyFill="1" applyBorder="1">
      <alignment vertical="center"/>
      <protection/>
    </xf>
    <xf numFmtId="178" fontId="10" fillId="0" borderId="0" xfId="69" applyNumberFormat="1" applyFont="1" applyFill="1" applyBorder="1" applyAlignment="1">
      <alignment horizontal="right" vertical="center"/>
      <protection/>
    </xf>
    <xf numFmtId="196" fontId="20" fillId="0" borderId="0" xfId="69" applyNumberFormat="1" applyFont="1" applyFill="1" applyBorder="1" applyAlignment="1">
      <alignment horizontal="center"/>
      <protection/>
    </xf>
    <xf numFmtId="175" fontId="2" fillId="0" borderId="14" xfId="69" applyNumberFormat="1" applyFont="1" applyFill="1" applyBorder="1" applyAlignment="1">
      <alignment horizontal="right" vertical="center"/>
      <protection/>
    </xf>
    <xf numFmtId="175" fontId="2" fillId="0" borderId="0" xfId="69" applyNumberFormat="1" applyFont="1" applyFill="1" applyAlignment="1">
      <alignment horizontal="right" vertical="center"/>
      <protection/>
    </xf>
    <xf numFmtId="178" fontId="2" fillId="0" borderId="0" xfId="69" applyNumberFormat="1" applyFont="1" applyFill="1" applyAlignment="1">
      <alignment horizontal="right" vertical="center"/>
      <protection/>
    </xf>
    <xf numFmtId="181" fontId="54" fillId="0" borderId="0" xfId="69" applyFont="1" applyBorder="1" applyAlignment="1">
      <alignment vertical="center"/>
      <protection/>
    </xf>
    <xf numFmtId="181" fontId="10" fillId="0" borderId="0" xfId="69" applyFont="1" applyFill="1" applyAlignment="1">
      <alignment vertical="center"/>
      <protection/>
    </xf>
    <xf numFmtId="181" fontId="10" fillId="0" borderId="0" xfId="69" applyFont="1" applyFill="1" applyBorder="1" applyAlignment="1">
      <alignment vertical="center"/>
      <protection/>
    </xf>
    <xf numFmtId="181" fontId="20" fillId="0" borderId="0" xfId="69" applyFont="1" applyFill="1" applyBorder="1" applyAlignment="1">
      <alignment vertical="center"/>
      <protection/>
    </xf>
    <xf numFmtId="175" fontId="2" fillId="0" borderId="0" xfId="69" applyNumberFormat="1" applyFont="1" applyFill="1" applyBorder="1" applyAlignment="1">
      <alignment horizontal="right" vertical="center"/>
      <protection/>
    </xf>
    <xf numFmtId="175" fontId="21" fillId="0" borderId="0" xfId="69" applyNumberFormat="1" applyFont="1" applyFill="1">
      <alignment vertical="center"/>
      <protection/>
    </xf>
    <xf numFmtId="175" fontId="2" fillId="0" borderId="0" xfId="69" applyNumberFormat="1" applyFont="1" applyFill="1" applyBorder="1">
      <alignment vertical="center"/>
      <protection/>
    </xf>
    <xf numFmtId="175" fontId="2" fillId="0" borderId="0" xfId="69" applyNumberFormat="1" applyFont="1" applyFill="1" applyAlignment="1">
      <alignment horizontal="right"/>
      <protection/>
    </xf>
    <xf numFmtId="178" fontId="2" fillId="0" borderId="0" xfId="69" applyNumberFormat="1" applyFont="1" applyFill="1" applyBorder="1" applyAlignment="1">
      <alignment horizontal="right" vertical="center"/>
      <protection/>
    </xf>
    <xf numFmtId="49" fontId="30" fillId="0" borderId="0" xfId="69" applyNumberFormat="1" applyFont="1" applyFill="1" applyBorder="1" applyAlignment="1">
      <alignment horizontal="right"/>
      <protection/>
    </xf>
    <xf numFmtId="175" fontId="4" fillId="0" borderId="14" xfId="69" applyNumberFormat="1" applyFont="1" applyFill="1" applyBorder="1" applyAlignment="1">
      <alignment horizontal="right" vertical="center"/>
      <protection/>
    </xf>
    <xf numFmtId="175" fontId="4" fillId="0" borderId="0" xfId="69" applyNumberFormat="1" applyFont="1" applyFill="1" applyAlignment="1">
      <alignment horizontal="right" vertical="center"/>
      <protection/>
    </xf>
    <xf numFmtId="181" fontId="35" fillId="0" borderId="0" xfId="69" applyFont="1" applyFill="1" applyAlignment="1">
      <alignment horizontal="center" vertical="center"/>
      <protection/>
    </xf>
    <xf numFmtId="198" fontId="20" fillId="0" borderId="0" xfId="69" applyNumberFormat="1" applyFont="1" applyFill="1" applyAlignment="1">
      <alignment horizontal="center" vertical="center"/>
      <protection/>
    </xf>
    <xf numFmtId="198" fontId="35" fillId="0" borderId="0" xfId="69" applyNumberFormat="1" applyFont="1" applyFill="1">
      <alignment vertical="center"/>
      <protection/>
    </xf>
    <xf numFmtId="181" fontId="35" fillId="0" borderId="0" xfId="69" applyFont="1" applyFill="1">
      <alignment vertical="center"/>
      <protection/>
    </xf>
    <xf numFmtId="198" fontId="2" fillId="0" borderId="14" xfId="69" applyNumberFormat="1" applyFont="1" applyFill="1" applyBorder="1" applyAlignment="1">
      <alignment horizontal="right" vertical="center"/>
      <protection/>
    </xf>
    <xf numFmtId="198" fontId="2" fillId="0" borderId="0" xfId="69" applyNumberFormat="1" applyFont="1" applyFill="1" applyBorder="1" applyAlignment="1">
      <alignment horizontal="right"/>
      <protection/>
    </xf>
    <xf numFmtId="198" fontId="2" fillId="0" borderId="0" xfId="69" applyNumberFormat="1" applyFont="1" applyFill="1" applyBorder="1" applyAlignment="1">
      <alignment horizontal="right" vertical="center"/>
      <protection/>
    </xf>
    <xf numFmtId="181" fontId="0" fillId="0" borderId="0" xfId="69" applyFont="1" applyFill="1" applyAlignment="1">
      <alignment horizontal="right"/>
      <protection/>
    </xf>
    <xf numFmtId="198" fontId="4" fillId="0" borderId="14" xfId="69" applyNumberFormat="1" applyFont="1" applyFill="1" applyBorder="1" applyAlignment="1">
      <alignment horizontal="right" vertical="center"/>
      <protection/>
    </xf>
    <xf numFmtId="198" fontId="4" fillId="0" borderId="0" xfId="69" applyNumberFormat="1" applyFont="1" applyFill="1" applyBorder="1" applyAlignment="1">
      <alignment horizontal="right" vertical="center"/>
      <protection/>
    </xf>
    <xf numFmtId="196" fontId="2" fillId="0" borderId="13" xfId="69" applyNumberFormat="1" applyFont="1" applyFill="1" applyBorder="1" applyAlignment="1">
      <alignment horizontal="center"/>
      <protection/>
    </xf>
    <xf numFmtId="198" fontId="10" fillId="0" borderId="0" xfId="69" applyNumberFormat="1" applyFont="1" applyFill="1" applyAlignment="1">
      <alignment horizontal="right" vertical="center"/>
      <protection/>
    </xf>
    <xf numFmtId="0" fontId="10" fillId="0" borderId="0" xfId="69" applyNumberFormat="1" applyFont="1" applyFill="1" applyAlignment="1">
      <alignment horizontal="right" vertical="center"/>
      <protection/>
    </xf>
    <xf numFmtId="181" fontId="2" fillId="0" borderId="0" xfId="69" applyFont="1" applyFill="1" applyBorder="1" applyAlignment="1">
      <alignment vertical="center"/>
      <protection/>
    </xf>
    <xf numFmtId="181" fontId="2" fillId="0" borderId="13" xfId="69" applyFont="1" applyFill="1" applyBorder="1" applyAlignment="1">
      <alignment vertical="center"/>
      <protection/>
    </xf>
    <xf numFmtId="175" fontId="0" fillId="0" borderId="0" xfId="69" applyNumberFormat="1" applyFont="1" applyFill="1">
      <alignment vertical="center"/>
      <protection/>
    </xf>
    <xf numFmtId="181" fontId="10" fillId="0" borderId="0" xfId="55" applyNumberFormat="1" applyFont="1" applyFill="1" applyBorder="1" applyAlignment="1">
      <alignment horizontal="right" vertical="center"/>
      <protection/>
    </xf>
    <xf numFmtId="0" fontId="10" fillId="0" borderId="0" xfId="55" applyNumberFormat="1" applyFont="1" applyFill="1" applyBorder="1" applyAlignment="1">
      <alignment horizontal="right" vertical="center"/>
      <protection/>
    </xf>
    <xf numFmtId="175" fontId="2" fillId="0" borderId="0" xfId="55" applyNumberFormat="1" applyFont="1" applyFill="1" applyBorder="1" applyAlignment="1">
      <alignment horizontal="right" vertical="center"/>
      <protection/>
    </xf>
    <xf numFmtId="175" fontId="10" fillId="0" borderId="0" xfId="55" applyNumberFormat="1" applyFont="1" applyFill="1" applyBorder="1" applyAlignment="1">
      <alignment horizontal="right" vertical="center"/>
      <protection/>
    </xf>
    <xf numFmtId="175" fontId="10" fillId="0" borderId="0" xfId="69" applyNumberFormat="1" applyFont="1" applyFill="1" applyAlignment="1">
      <alignment horizontal="right" vertical="center"/>
      <protection/>
    </xf>
    <xf numFmtId="175" fontId="2" fillId="0" borderId="0" xfId="69" applyNumberFormat="1" applyFont="1" applyFill="1" applyAlignment="1" quotePrefix="1">
      <alignment horizontal="right"/>
      <protection/>
    </xf>
    <xf numFmtId="181" fontId="10" fillId="0" borderId="0" xfId="69" applyFont="1" applyFill="1" applyAlignment="1" quotePrefix="1">
      <alignment horizontal="right"/>
      <protection/>
    </xf>
    <xf numFmtId="49" fontId="4" fillId="0" borderId="0" xfId="69" applyNumberFormat="1" applyFont="1" applyFill="1" applyBorder="1" applyAlignment="1">
      <alignment horizontal="right"/>
      <protection/>
    </xf>
    <xf numFmtId="49" fontId="4" fillId="0" borderId="13" xfId="69" applyNumberFormat="1" applyFont="1" applyFill="1" applyBorder="1" applyAlignment="1">
      <alignment horizontal="right"/>
      <protection/>
    </xf>
    <xf numFmtId="175" fontId="4" fillId="0" borderId="0" xfId="69" applyNumberFormat="1" applyFont="1" applyFill="1" applyBorder="1" applyAlignment="1">
      <alignment horizontal="right" vertical="center"/>
      <protection/>
    </xf>
    <xf numFmtId="198" fontId="11" fillId="0" borderId="0" xfId="69" applyNumberFormat="1" applyFont="1" applyFill="1" applyAlignment="1">
      <alignment horizontal="right" vertical="center"/>
      <protection/>
    </xf>
    <xf numFmtId="181" fontId="11" fillId="0" borderId="0" xfId="69" applyFont="1" applyFill="1">
      <alignment vertical="center"/>
      <protection/>
    </xf>
    <xf numFmtId="198" fontId="29" fillId="0" borderId="0" xfId="69" applyNumberFormat="1" applyFont="1" applyFill="1" applyBorder="1" applyAlignment="1">
      <alignment horizontal="right" vertical="center"/>
      <protection/>
    </xf>
    <xf numFmtId="181" fontId="0" fillId="0" borderId="0" xfId="69" applyFont="1" applyAlignment="1">
      <alignment horizontal="left" vertical="center"/>
      <protection/>
    </xf>
    <xf numFmtId="181" fontId="0" fillId="0" borderId="0" xfId="69" applyFont="1" applyAlignment="1">
      <alignment horizontal="center" vertical="center"/>
      <protection/>
    </xf>
    <xf numFmtId="1" fontId="1" fillId="0" borderId="0" xfId="85" applyFont="1" applyBorder="1" applyAlignment="1">
      <alignment horizontal="center" vertical="center"/>
      <protection/>
    </xf>
    <xf numFmtId="181" fontId="0" fillId="0" borderId="0" xfId="72" applyFont="1">
      <alignment vertical="center"/>
      <protection/>
    </xf>
    <xf numFmtId="181" fontId="2" fillId="0" borderId="0" xfId="72" applyFont="1" applyBorder="1" applyAlignment="1">
      <alignment vertical="center"/>
      <protection/>
    </xf>
    <xf numFmtId="181" fontId="2" fillId="0" borderId="0" xfId="72" applyFont="1">
      <alignment vertical="center"/>
      <protection/>
    </xf>
    <xf numFmtId="181" fontId="2" fillId="0" borderId="0" xfId="72" applyFont="1" applyBorder="1" applyAlignment="1">
      <alignment horizontal="centerContinuous" vertical="center"/>
      <protection/>
    </xf>
    <xf numFmtId="181" fontId="2" fillId="0" borderId="15" xfId="69" applyFont="1" applyBorder="1">
      <alignment vertical="center"/>
      <protection/>
    </xf>
    <xf numFmtId="181" fontId="2" fillId="0" borderId="14" xfId="69" applyFont="1" applyBorder="1">
      <alignment vertical="center"/>
      <protection/>
    </xf>
    <xf numFmtId="181" fontId="2" fillId="0" borderId="0" xfId="72" applyFont="1" applyBorder="1" applyAlignment="1">
      <alignment horizontal="center" vertical="center"/>
      <protection/>
    </xf>
    <xf numFmtId="181" fontId="2" fillId="0" borderId="21" xfId="69" applyFont="1" applyBorder="1">
      <alignment vertical="center"/>
      <protection/>
    </xf>
    <xf numFmtId="196" fontId="2" fillId="0" borderId="0" xfId="69" applyNumberFormat="1" applyFont="1" applyBorder="1" applyAlignment="1">
      <alignment horizontal="center"/>
      <protection/>
    </xf>
    <xf numFmtId="175" fontId="2" fillId="0" borderId="0" xfId="69" applyNumberFormat="1" applyFont="1" applyAlignment="1">
      <alignment horizontal="right" vertical="center"/>
      <protection/>
    </xf>
    <xf numFmtId="197" fontId="2" fillId="0" borderId="0" xfId="69" applyNumberFormat="1" applyFont="1" applyFill="1" applyAlignment="1">
      <alignment/>
      <protection/>
    </xf>
    <xf numFmtId="198" fontId="10" fillId="0" borderId="0" xfId="69" applyNumberFormat="1" applyFont="1" applyFill="1" applyBorder="1" applyAlignment="1">
      <alignment horizontal="right" vertical="center"/>
      <protection/>
    </xf>
    <xf numFmtId="198" fontId="10" fillId="0" borderId="0" xfId="69" applyNumberFormat="1" applyFont="1" applyAlignment="1">
      <alignment horizontal="right" vertical="center"/>
      <protection/>
    </xf>
    <xf numFmtId="198" fontId="10" fillId="0" borderId="0" xfId="69" applyNumberFormat="1" applyFont="1" applyFill="1">
      <alignment vertical="center"/>
      <protection/>
    </xf>
    <xf numFmtId="181" fontId="2" fillId="0" borderId="0" xfId="69" applyFont="1" applyAlignment="1">
      <alignment vertical="center"/>
      <protection/>
    </xf>
    <xf numFmtId="196" fontId="2" fillId="0" borderId="0" xfId="69" applyNumberFormat="1" applyFont="1" applyBorder="1" applyAlignment="1">
      <alignment/>
      <protection/>
    </xf>
    <xf numFmtId="181" fontId="10" fillId="0" borderId="0" xfId="69" applyFont="1">
      <alignment vertical="center"/>
      <protection/>
    </xf>
    <xf numFmtId="181" fontId="0" fillId="0" borderId="0" xfId="69" applyFont="1" applyAlignment="1">
      <alignment vertical="center"/>
      <protection/>
    </xf>
    <xf numFmtId="181" fontId="0" fillId="0" borderId="0" xfId="69" applyFont="1" applyFill="1" applyBorder="1" applyAlignment="1">
      <alignment vertical="center"/>
      <protection/>
    </xf>
    <xf numFmtId="198" fontId="10" fillId="0" borderId="0" xfId="69" applyNumberFormat="1" applyFont="1">
      <alignment vertical="center"/>
      <protection/>
    </xf>
    <xf numFmtId="198" fontId="162" fillId="0" borderId="0" xfId="69" applyNumberFormat="1" applyFont="1" applyFill="1" applyBorder="1" applyAlignment="1">
      <alignment horizontal="right" vertical="center"/>
      <protection/>
    </xf>
    <xf numFmtId="181" fontId="10" fillId="0" borderId="0" xfId="69" applyNumberFormat="1" applyFont="1">
      <alignment vertical="center"/>
      <protection/>
    </xf>
    <xf numFmtId="181" fontId="10" fillId="0" borderId="0" xfId="69" applyNumberFormat="1" applyFont="1" applyFill="1">
      <alignment vertical="center"/>
      <protection/>
    </xf>
    <xf numFmtId="181" fontId="0" fillId="0" borderId="0" xfId="69" applyFont="1" applyBorder="1" applyAlignment="1">
      <alignment vertical="center"/>
      <protection/>
    </xf>
    <xf numFmtId="197" fontId="2" fillId="0" borderId="0" xfId="69" applyNumberFormat="1" applyFont="1" applyAlignment="1">
      <alignment/>
      <protection/>
    </xf>
    <xf numFmtId="175" fontId="4" fillId="0" borderId="0" xfId="69" applyNumberFormat="1" applyFont="1" applyAlignment="1">
      <alignment horizontal="right" vertical="center"/>
      <protection/>
    </xf>
    <xf numFmtId="197" fontId="4" fillId="0" borderId="0" xfId="69" applyNumberFormat="1" applyFont="1" applyAlignment="1">
      <alignment/>
      <protection/>
    </xf>
    <xf numFmtId="198" fontId="11" fillId="0" borderId="0" xfId="69" applyNumberFormat="1" applyFont="1" applyAlignment="1">
      <alignment horizontal="right" vertical="center"/>
      <protection/>
    </xf>
    <xf numFmtId="181" fontId="11" fillId="0" borderId="0" xfId="69" applyNumberFormat="1" applyFont="1">
      <alignment vertical="center"/>
      <protection/>
    </xf>
    <xf numFmtId="198" fontId="2" fillId="0" borderId="0" xfId="69" applyNumberFormat="1" applyFont="1" applyFill="1" applyBorder="1">
      <alignment vertical="center"/>
      <protection/>
    </xf>
    <xf numFmtId="198" fontId="4" fillId="0" borderId="14" xfId="69" applyNumberFormat="1" applyFont="1" applyBorder="1" applyAlignment="1">
      <alignment horizontal="right"/>
      <protection/>
    </xf>
    <xf numFmtId="198" fontId="4" fillId="0" borderId="0" xfId="69" applyNumberFormat="1" applyFont="1" applyAlignment="1">
      <alignment horizontal="right" vertical="center"/>
      <protection/>
    </xf>
    <xf numFmtId="198" fontId="11" fillId="0" borderId="0" xfId="69" applyNumberFormat="1" applyFont="1" applyBorder="1" applyAlignment="1">
      <alignment horizontal="right"/>
      <protection/>
    </xf>
    <xf numFmtId="198" fontId="4" fillId="0" borderId="0" xfId="55" applyNumberFormat="1" applyFont="1" applyFill="1" applyAlignment="1">
      <alignment horizontal="right" vertical="center"/>
      <protection/>
    </xf>
    <xf numFmtId="198" fontId="4" fillId="0" borderId="0" xfId="69" applyNumberFormat="1" applyFont="1" applyFill="1" applyAlignment="1">
      <alignment horizontal="right" vertical="center"/>
      <protection/>
    </xf>
    <xf numFmtId="198" fontId="11" fillId="0" borderId="0" xfId="55" applyNumberFormat="1" applyFont="1" applyFill="1" applyAlignment="1">
      <alignment horizontal="right" vertical="center"/>
      <protection/>
    </xf>
    <xf numFmtId="198" fontId="11" fillId="0" borderId="0" xfId="69" applyNumberFormat="1" applyFont="1" applyFill="1">
      <alignment vertical="center"/>
      <protection/>
    </xf>
    <xf numFmtId="198" fontId="0" fillId="0" borderId="0" xfId="69" applyNumberFormat="1" applyFont="1">
      <alignment vertical="center"/>
      <protection/>
    </xf>
    <xf numFmtId="181" fontId="3" fillId="0" borderId="0" xfId="71" applyFont="1" applyFill="1" applyBorder="1">
      <alignment vertical="center"/>
      <protection/>
    </xf>
    <xf numFmtId="181" fontId="2" fillId="0" borderId="0" xfId="72" applyFont="1" applyBorder="1">
      <alignment vertical="center"/>
      <protection/>
    </xf>
    <xf numFmtId="181" fontId="5" fillId="0" borderId="0" xfId="69">
      <alignment vertical="center"/>
      <protection/>
    </xf>
    <xf numFmtId="181" fontId="0" fillId="0" borderId="11" xfId="69" applyFont="1" applyBorder="1">
      <alignment vertical="center"/>
      <protection/>
    </xf>
    <xf numFmtId="181" fontId="4" fillId="0" borderId="0" xfId="69" applyFont="1" applyAlignment="1">
      <alignment horizontal="center" vertical="center"/>
      <protection/>
    </xf>
    <xf numFmtId="181" fontId="4" fillId="0" borderId="0" xfId="69" applyFont="1" applyBorder="1">
      <alignment vertical="center"/>
      <protection/>
    </xf>
    <xf numFmtId="198" fontId="2" fillId="0" borderId="14" xfId="69" applyNumberFormat="1" applyFont="1" applyFill="1" applyBorder="1" applyAlignment="1">
      <alignment horizontal="right"/>
      <protection/>
    </xf>
    <xf numFmtId="181" fontId="46" fillId="0" borderId="0" xfId="69" applyFont="1">
      <alignment vertical="center"/>
      <protection/>
    </xf>
    <xf numFmtId="181" fontId="2" fillId="0" borderId="0" xfId="69" applyFont="1" applyBorder="1">
      <alignment vertical="center"/>
      <protection/>
    </xf>
    <xf numFmtId="49" fontId="4" fillId="0" borderId="0" xfId="69" applyNumberFormat="1" applyFont="1" applyBorder="1" applyAlignment="1">
      <alignment horizontal="right"/>
      <protection/>
    </xf>
    <xf numFmtId="49" fontId="4" fillId="0" borderId="13" xfId="69" applyNumberFormat="1" applyFont="1" applyBorder="1" applyAlignment="1">
      <alignment horizontal="right"/>
      <protection/>
    </xf>
    <xf numFmtId="198" fontId="4" fillId="0" borderId="0" xfId="69" applyNumberFormat="1" applyFont="1" applyAlignment="1">
      <alignment vertical="center"/>
      <protection/>
    </xf>
    <xf numFmtId="198" fontId="11" fillId="0" borderId="0" xfId="69" applyNumberFormat="1" applyFont="1" applyAlignment="1">
      <alignment vertical="center"/>
      <protection/>
    </xf>
    <xf numFmtId="181" fontId="0" fillId="0" borderId="0" xfId="69" applyFont="1" applyBorder="1" applyAlignment="1">
      <alignment horizontal="center" vertical="center"/>
      <protection/>
    </xf>
    <xf numFmtId="181" fontId="0" fillId="0" borderId="0" xfId="69" applyFont="1" applyFill="1" applyBorder="1" applyAlignment="1">
      <alignment horizontal="center" vertical="center"/>
      <protection/>
    </xf>
    <xf numFmtId="181" fontId="0" fillId="0" borderId="0" xfId="69" applyFont="1" applyFill="1" applyAlignment="1">
      <alignment horizontal="center" vertical="center"/>
      <protection/>
    </xf>
    <xf numFmtId="198" fontId="4" fillId="0" borderId="14" xfId="69" applyNumberFormat="1" applyFont="1" applyFill="1" applyBorder="1">
      <alignment vertical="center"/>
      <protection/>
    </xf>
    <xf numFmtId="198" fontId="4" fillId="0" borderId="0" xfId="69" applyNumberFormat="1" applyFont="1" applyFill="1">
      <alignment vertical="center"/>
      <protection/>
    </xf>
    <xf numFmtId="198" fontId="4" fillId="0" borderId="0" xfId="69" applyNumberFormat="1" applyFont="1" applyFill="1" applyBorder="1">
      <alignment vertical="center"/>
      <protection/>
    </xf>
    <xf numFmtId="181" fontId="1" fillId="0" borderId="18" xfId="69" applyFont="1" applyFill="1" applyBorder="1" applyAlignment="1">
      <alignment horizontal="center"/>
      <protection/>
    </xf>
    <xf numFmtId="181" fontId="176" fillId="0" borderId="0" xfId="69" applyFont="1">
      <alignment vertical="center"/>
      <protection/>
    </xf>
    <xf numFmtId="180" fontId="2" fillId="0" borderId="0" xfId="69" applyNumberFormat="1" applyFont="1" applyAlignment="1">
      <alignment/>
      <protection/>
    </xf>
    <xf numFmtId="181" fontId="2" fillId="0" borderId="13" xfId="69" applyFont="1" applyBorder="1">
      <alignment vertical="center"/>
      <protection/>
    </xf>
    <xf numFmtId="180" fontId="2" fillId="0" borderId="0" xfId="69" applyNumberFormat="1" applyFont="1" applyAlignment="1">
      <alignment vertical="center"/>
      <protection/>
    </xf>
    <xf numFmtId="181" fontId="2" fillId="0" borderId="0" xfId="69" applyFont="1" applyAlignment="1">
      <alignment horizontal="right" vertical="center"/>
      <protection/>
    </xf>
    <xf numFmtId="181" fontId="2" fillId="0" borderId="0" xfId="69" applyFont="1" applyFill="1">
      <alignment vertical="center"/>
      <protection/>
    </xf>
    <xf numFmtId="181" fontId="2" fillId="0" borderId="0" xfId="69" applyNumberFormat="1" applyFont="1">
      <alignment vertical="center"/>
      <protection/>
    </xf>
    <xf numFmtId="180" fontId="2" fillId="0" borderId="0" xfId="69" applyNumberFormat="1" applyFont="1" applyAlignment="1">
      <alignment horizontal="left" vertical="center"/>
      <protection/>
    </xf>
    <xf numFmtId="181" fontId="2" fillId="0" borderId="0" xfId="48" applyNumberFormat="1" applyFont="1">
      <alignment vertical="center"/>
      <protection/>
    </xf>
    <xf numFmtId="0" fontId="4" fillId="0" borderId="0" xfId="69" applyNumberFormat="1" applyFont="1" applyAlignment="1">
      <alignment horizontal="right" vertical="center"/>
      <protection/>
    </xf>
    <xf numFmtId="181" fontId="4" fillId="0" borderId="14" xfId="69" applyFont="1" applyBorder="1">
      <alignment vertical="center"/>
      <protection/>
    </xf>
    <xf numFmtId="181" fontId="4" fillId="0" borderId="0" xfId="48" applyNumberFormat="1" applyFont="1" applyAlignment="1">
      <alignment horizontal="right" vertical="center"/>
      <protection/>
    </xf>
    <xf numFmtId="181" fontId="21" fillId="0" borderId="0" xfId="69" applyFont="1" applyFill="1">
      <alignment vertical="center"/>
      <protection/>
    </xf>
    <xf numFmtId="172" fontId="2" fillId="0" borderId="0" xfId="69" applyNumberFormat="1" applyFont="1" applyFill="1">
      <alignment vertical="center"/>
      <protection/>
    </xf>
    <xf numFmtId="198" fontId="2" fillId="0" borderId="0" xfId="69" applyNumberFormat="1" applyFont="1" applyFill="1">
      <alignment vertical="center"/>
      <protection/>
    </xf>
    <xf numFmtId="172" fontId="2" fillId="0" borderId="0" xfId="69" applyNumberFormat="1" applyFont="1" applyFill="1" applyAlignment="1" quotePrefix="1">
      <alignment horizontal="right"/>
      <protection/>
    </xf>
    <xf numFmtId="181" fontId="2" fillId="0" borderId="0" xfId="69" applyFont="1" applyFill="1" applyAlignment="1" quotePrefix="1">
      <alignment horizontal="right"/>
      <protection/>
    </xf>
    <xf numFmtId="198" fontId="2" fillId="0" borderId="0" xfId="69" applyNumberFormat="1" applyFont="1" applyFill="1" applyAlignment="1" quotePrefix="1">
      <alignment horizontal="right"/>
      <protection/>
    </xf>
    <xf numFmtId="181" fontId="4" fillId="0" borderId="0" xfId="69" applyFont="1" applyFill="1" applyAlignment="1">
      <alignment horizontal="right"/>
      <protection/>
    </xf>
    <xf numFmtId="181" fontId="1" fillId="0" borderId="0" xfId="69" applyFont="1">
      <alignment vertical="center"/>
      <protection/>
    </xf>
    <xf numFmtId="181" fontId="1" fillId="0" borderId="0" xfId="69" applyFont="1" applyBorder="1">
      <alignment vertical="center"/>
      <protection/>
    </xf>
    <xf numFmtId="181" fontId="162" fillId="0" borderId="0" xfId="69" applyFont="1" applyBorder="1">
      <alignment vertical="center"/>
      <protection/>
    </xf>
    <xf numFmtId="181" fontId="0" fillId="0" borderId="16" xfId="69" applyFont="1" applyBorder="1" applyAlignment="1">
      <alignment horizontal="center" vertical="center" wrapText="1"/>
      <protection/>
    </xf>
    <xf numFmtId="181" fontId="0" fillId="0" borderId="17" xfId="69" applyFont="1" applyBorder="1" applyAlignment="1">
      <alignment horizontal="center" vertical="center" wrapText="1"/>
      <protection/>
    </xf>
    <xf numFmtId="181" fontId="36" fillId="0" borderId="0" xfId="69" applyFont="1">
      <alignment vertical="center"/>
      <protection/>
    </xf>
    <xf numFmtId="181" fontId="42" fillId="0" borderId="0" xfId="69" applyFont="1" applyBorder="1" applyAlignment="1">
      <alignment horizontal="center" vertical="center" wrapText="1"/>
      <protection/>
    </xf>
    <xf numFmtId="181" fontId="0" fillId="0" borderId="21" xfId="69" applyFont="1" applyBorder="1" applyAlignment="1">
      <alignment horizontal="center" vertical="center"/>
      <protection/>
    </xf>
    <xf numFmtId="181" fontId="0" fillId="0" borderId="10" xfId="69" applyFont="1" applyBorder="1" applyAlignment="1">
      <alignment horizontal="center" vertical="center" wrapText="1"/>
      <protection/>
    </xf>
    <xf numFmtId="49" fontId="42" fillId="0" borderId="0" xfId="69" applyNumberFormat="1" applyFont="1" applyBorder="1" applyAlignment="1">
      <alignment horizontal="center" vertical="center" wrapText="1"/>
      <protection/>
    </xf>
    <xf numFmtId="49" fontId="58" fillId="0" borderId="0" xfId="69" applyNumberFormat="1" applyFont="1" applyBorder="1" applyAlignment="1">
      <alignment horizontal="center" vertical="center" wrapText="1"/>
      <protection/>
    </xf>
    <xf numFmtId="181" fontId="0" fillId="0" borderId="0" xfId="69" applyFont="1" applyAlignment="1">
      <alignment horizontal="center" vertical="center" wrapText="1"/>
      <protection/>
    </xf>
    <xf numFmtId="181" fontId="0" fillId="0" borderId="11" xfId="69" applyFont="1" applyBorder="1" applyAlignment="1">
      <alignment horizontal="center" vertical="center"/>
      <protection/>
    </xf>
    <xf numFmtId="190" fontId="42" fillId="0" borderId="0" xfId="69" applyNumberFormat="1" applyFont="1" applyBorder="1" applyAlignment="1">
      <alignment horizontal="center" vertical="center"/>
      <protection/>
    </xf>
    <xf numFmtId="181" fontId="28" fillId="0" borderId="0" xfId="69" applyFont="1" applyBorder="1" applyAlignment="1">
      <alignment horizontal="center" vertical="center"/>
      <protection/>
    </xf>
    <xf numFmtId="181" fontId="60" fillId="0" borderId="0" xfId="69" applyFont="1" applyBorder="1" applyAlignment="1">
      <alignment horizontal="left" vertical="center"/>
      <protection/>
    </xf>
    <xf numFmtId="181" fontId="60" fillId="0" borderId="0" xfId="69" applyFont="1" applyBorder="1" applyAlignment="1">
      <alignment horizontal="center" vertical="center"/>
      <protection/>
    </xf>
    <xf numFmtId="181" fontId="58" fillId="0" borderId="0" xfId="69" applyFont="1" applyAlignment="1">
      <alignment horizontal="center" vertical="center" wrapText="1"/>
      <protection/>
    </xf>
    <xf numFmtId="181" fontId="58" fillId="0" borderId="0" xfId="69" applyFont="1" applyBorder="1" applyAlignment="1">
      <alignment horizontal="center" vertical="center"/>
      <protection/>
    </xf>
    <xf numFmtId="181" fontId="58" fillId="0" borderId="0" xfId="69" applyFont="1" applyBorder="1" applyAlignment="1">
      <alignment horizontal="center" vertical="center" wrapText="1"/>
      <protection/>
    </xf>
    <xf numFmtId="181" fontId="61" fillId="0" borderId="0" xfId="69" applyFont="1" applyBorder="1">
      <alignment vertical="center"/>
      <protection/>
    </xf>
    <xf numFmtId="181" fontId="42" fillId="0" borderId="0" xfId="69" applyFont="1" applyBorder="1" applyAlignment="1">
      <alignment horizontal="center" vertical="center"/>
      <protection/>
    </xf>
    <xf numFmtId="181" fontId="42" fillId="0" borderId="0" xfId="69" applyFont="1" applyBorder="1">
      <alignment vertical="center"/>
      <protection/>
    </xf>
    <xf numFmtId="181" fontId="62" fillId="0" borderId="0" xfId="69" applyFont="1" applyBorder="1">
      <alignment vertical="center"/>
      <protection/>
    </xf>
    <xf numFmtId="181" fontId="52" fillId="0" borderId="13" xfId="69" applyFont="1" applyBorder="1" applyAlignment="1">
      <alignment horizontal="center" vertical="top"/>
      <protection/>
    </xf>
    <xf numFmtId="175" fontId="52" fillId="0" borderId="0" xfId="69" applyNumberFormat="1" applyFont="1" applyAlignment="1">
      <alignment vertical="center"/>
      <protection/>
    </xf>
    <xf numFmtId="216" fontId="0" fillId="0" borderId="0" xfId="69" applyNumberFormat="1" applyFont="1">
      <alignment vertical="center"/>
      <protection/>
    </xf>
    <xf numFmtId="181" fontId="46" fillId="0" borderId="0" xfId="69" applyFont="1" applyAlignment="1" quotePrefix="1">
      <alignment horizontal="right" vertical="center"/>
      <protection/>
    </xf>
    <xf numFmtId="181" fontId="63" fillId="0" borderId="0" xfId="69" applyFont="1">
      <alignment vertical="center"/>
      <protection/>
    </xf>
    <xf numFmtId="180" fontId="42" fillId="0" borderId="0" xfId="69" applyNumberFormat="1" applyFont="1" applyBorder="1" applyAlignment="1">
      <alignment horizontal="center" vertical="top" wrapText="1"/>
      <protection/>
    </xf>
    <xf numFmtId="181" fontId="42" fillId="0" borderId="0" xfId="69" applyFont="1" applyBorder="1" applyAlignment="1">
      <alignment horizontal="center" vertical="top"/>
      <protection/>
    </xf>
    <xf numFmtId="181" fontId="58" fillId="0" borderId="0" xfId="69" applyFont="1" applyBorder="1">
      <alignment vertical="center"/>
      <protection/>
    </xf>
    <xf numFmtId="217" fontId="61" fillId="0" borderId="0" xfId="69" applyNumberFormat="1" applyFont="1" applyBorder="1" applyAlignment="1" quotePrefix="1">
      <alignment horizontal="right" vertical="center"/>
      <protection/>
    </xf>
    <xf numFmtId="217" fontId="61" fillId="0" borderId="0" xfId="69" applyNumberFormat="1" applyFont="1" applyBorder="1" applyAlignment="1">
      <alignment horizontal="right" vertical="center"/>
      <protection/>
    </xf>
    <xf numFmtId="181" fontId="42" fillId="0" borderId="0" xfId="69" applyFont="1" applyBorder="1" applyAlignment="1" quotePrefix="1">
      <alignment horizontal="right" vertical="center"/>
      <protection/>
    </xf>
    <xf numFmtId="218" fontId="52" fillId="0" borderId="0" xfId="69" applyNumberFormat="1" applyFont="1" applyBorder="1" applyAlignment="1">
      <alignment horizontal="left" vertical="top" wrapText="1"/>
      <protection/>
    </xf>
    <xf numFmtId="172" fontId="52" fillId="0" borderId="0" xfId="69" applyNumberFormat="1" applyFont="1" applyAlignment="1">
      <alignment vertical="center"/>
      <protection/>
    </xf>
    <xf numFmtId="217" fontId="52" fillId="0" borderId="0" xfId="69" applyNumberFormat="1" applyFont="1" applyAlignment="1">
      <alignment horizontal="right" vertical="center"/>
      <protection/>
    </xf>
    <xf numFmtId="175" fontId="52" fillId="0" borderId="0" xfId="69" applyNumberFormat="1" applyFont="1" applyAlignment="1">
      <alignment horizontal="right" vertical="center"/>
      <protection/>
    </xf>
    <xf numFmtId="218" fontId="42" fillId="0" borderId="0" xfId="69" applyNumberFormat="1" applyFont="1" applyBorder="1" applyAlignment="1">
      <alignment horizontal="left" vertical="top" wrapText="1"/>
      <protection/>
    </xf>
    <xf numFmtId="217" fontId="62" fillId="0" borderId="0" xfId="69" applyNumberFormat="1" applyFont="1" applyBorder="1" applyAlignment="1">
      <alignment horizontal="right" vertical="center"/>
      <protection/>
    </xf>
    <xf numFmtId="180" fontId="52" fillId="0" borderId="0" xfId="69" applyNumberFormat="1" applyFont="1" applyBorder="1" applyAlignment="1">
      <alignment horizontal="center" vertical="top" wrapText="1"/>
      <protection/>
    </xf>
    <xf numFmtId="174" fontId="52" fillId="0" borderId="13" xfId="69" applyNumberFormat="1" applyFont="1" applyBorder="1" applyAlignment="1">
      <alignment horizontal="centerContinuous" vertical="top"/>
      <protection/>
    </xf>
    <xf numFmtId="174" fontId="42" fillId="0" borderId="0" xfId="69" applyNumberFormat="1" applyFont="1" applyBorder="1" applyAlignment="1">
      <alignment horizontal="center" vertical="top"/>
      <protection/>
    </xf>
    <xf numFmtId="180" fontId="52" fillId="0" borderId="0" xfId="69" applyNumberFormat="1" applyFont="1" applyBorder="1" applyAlignment="1">
      <alignment horizontal="left" vertical="top" wrapText="1"/>
      <protection/>
    </xf>
    <xf numFmtId="216" fontId="52" fillId="0" borderId="0" xfId="69" applyNumberFormat="1" applyFont="1" applyAlignment="1">
      <alignment horizontal="right" vertical="center"/>
      <protection/>
    </xf>
    <xf numFmtId="180" fontId="42" fillId="0" borderId="0" xfId="69" applyNumberFormat="1" applyFont="1" applyBorder="1" applyAlignment="1">
      <alignment horizontal="left" vertical="top" wrapText="1"/>
      <protection/>
    </xf>
    <xf numFmtId="180" fontId="52" fillId="0" borderId="0" xfId="69" applyNumberFormat="1" applyFont="1" applyAlignment="1">
      <alignment horizontal="center" vertical="top" wrapText="1"/>
      <protection/>
    </xf>
    <xf numFmtId="181" fontId="64" fillId="0" borderId="0" xfId="69" applyFont="1">
      <alignment vertical="center"/>
      <protection/>
    </xf>
    <xf numFmtId="181" fontId="52" fillId="0" borderId="0" xfId="69" applyFont="1">
      <alignment vertical="center"/>
      <protection/>
    </xf>
    <xf numFmtId="216" fontId="52" fillId="0" borderId="0" xfId="69" applyNumberFormat="1" applyFont="1" applyFill="1" applyAlignment="1">
      <alignment horizontal="right" vertical="center"/>
      <protection/>
    </xf>
    <xf numFmtId="217" fontId="61" fillId="0" borderId="0" xfId="69" applyNumberFormat="1" applyFont="1" applyFill="1" applyBorder="1" applyAlignment="1">
      <alignment horizontal="right" vertical="center"/>
      <protection/>
    </xf>
    <xf numFmtId="217" fontId="62" fillId="0" borderId="0" xfId="69" applyNumberFormat="1" applyFont="1" applyBorder="1" applyAlignment="1">
      <alignment vertical="center"/>
      <protection/>
    </xf>
    <xf numFmtId="181" fontId="52" fillId="0" borderId="13" xfId="69" applyFont="1" applyBorder="1" applyAlignment="1">
      <alignment horizontal="centerContinuous" vertical="top"/>
      <protection/>
    </xf>
    <xf numFmtId="180" fontId="52" fillId="0" borderId="0" xfId="69" applyNumberFormat="1" applyFont="1" applyAlignment="1">
      <alignment horizontal="left" vertical="top" wrapText="1"/>
      <protection/>
    </xf>
    <xf numFmtId="181" fontId="56" fillId="0" borderId="0" xfId="69" applyFont="1">
      <alignment vertical="center"/>
      <protection/>
    </xf>
    <xf numFmtId="175" fontId="50" fillId="0" borderId="0" xfId="69" applyNumberFormat="1" applyFont="1" applyAlignment="1">
      <alignment vertical="center"/>
      <protection/>
    </xf>
    <xf numFmtId="216" fontId="1" fillId="0" borderId="0" xfId="69" applyNumberFormat="1" applyFont="1">
      <alignment vertical="center"/>
      <protection/>
    </xf>
    <xf numFmtId="181" fontId="42" fillId="0" borderId="0" xfId="69" applyFont="1" applyBorder="1" applyAlignment="1">
      <alignment horizontal="centerContinuous" vertical="top"/>
      <protection/>
    </xf>
    <xf numFmtId="181" fontId="60" fillId="0" borderId="0" xfId="69" applyFont="1" applyBorder="1">
      <alignment vertical="center"/>
      <protection/>
    </xf>
    <xf numFmtId="217" fontId="65" fillId="0" borderId="0" xfId="69" applyNumberFormat="1" applyFont="1" applyBorder="1" applyAlignment="1" quotePrefix="1">
      <alignment horizontal="right" vertical="center"/>
      <protection/>
    </xf>
    <xf numFmtId="217" fontId="65" fillId="0" borderId="0" xfId="69" applyNumberFormat="1" applyFont="1" applyBorder="1" applyAlignment="1">
      <alignment horizontal="right" vertical="center"/>
      <protection/>
    </xf>
    <xf numFmtId="180" fontId="66" fillId="0" borderId="0" xfId="69" applyNumberFormat="1" applyFont="1" applyBorder="1" applyAlignment="1">
      <alignment horizontal="left" vertical="top" wrapText="1"/>
      <protection/>
    </xf>
    <xf numFmtId="181" fontId="66" fillId="0" borderId="0" xfId="69" applyFont="1" applyBorder="1" applyAlignment="1">
      <alignment horizontal="centerContinuous" vertical="top"/>
      <protection/>
    </xf>
    <xf numFmtId="181" fontId="66" fillId="0" borderId="0" xfId="69" applyFont="1" applyBorder="1">
      <alignment vertical="center"/>
      <protection/>
    </xf>
    <xf numFmtId="217" fontId="67" fillId="0" borderId="0" xfId="69" applyNumberFormat="1" applyFont="1" applyAlignment="1">
      <alignment horizontal="right" vertical="top"/>
      <protection/>
    </xf>
    <xf numFmtId="190" fontId="66" fillId="0" borderId="0" xfId="69" applyNumberFormat="1" applyFont="1" applyAlignment="1">
      <alignment horizontal="right" vertical="top"/>
      <protection/>
    </xf>
    <xf numFmtId="181" fontId="66" fillId="0" borderId="0" xfId="69" applyFont="1">
      <alignment vertical="center"/>
      <protection/>
    </xf>
    <xf numFmtId="180" fontId="66" fillId="0" borderId="0" xfId="69" applyNumberFormat="1" applyFont="1" applyBorder="1" applyAlignment="1">
      <alignment horizontal="center" vertical="top" wrapText="1"/>
      <protection/>
    </xf>
    <xf numFmtId="174" fontId="66" fillId="0" borderId="0" xfId="69" applyNumberFormat="1" applyFont="1" applyBorder="1" applyAlignment="1">
      <alignment horizontal="centerContinuous" vertical="top"/>
      <protection/>
    </xf>
    <xf numFmtId="181" fontId="42" fillId="0" borderId="0" xfId="69" applyFont="1" applyBorder="1" applyAlignment="1">
      <alignment horizontal="left" vertical="center"/>
      <protection/>
    </xf>
    <xf numFmtId="217" fontId="62" fillId="0" borderId="0" xfId="69" applyNumberFormat="1" applyFont="1" applyBorder="1" applyAlignment="1">
      <alignment horizontal="right" vertical="top"/>
      <protection/>
    </xf>
    <xf numFmtId="174" fontId="52" fillId="0" borderId="0" xfId="69" applyNumberFormat="1" applyFont="1" applyBorder="1" applyAlignment="1">
      <alignment horizontal="centerContinuous" vertical="top"/>
      <protection/>
    </xf>
    <xf numFmtId="175" fontId="52" fillId="0" borderId="14" xfId="69" applyNumberFormat="1" applyFont="1" applyBorder="1" applyAlignment="1">
      <alignment vertical="center"/>
      <protection/>
    </xf>
    <xf numFmtId="216" fontId="68" fillId="0" borderId="0" xfId="69" applyNumberFormat="1" applyFont="1">
      <alignment vertical="center"/>
      <protection/>
    </xf>
    <xf numFmtId="175" fontId="52" fillId="0" borderId="0" xfId="69" applyNumberFormat="1" applyFont="1" applyBorder="1" applyAlignment="1">
      <alignment vertical="center"/>
      <protection/>
    </xf>
    <xf numFmtId="201" fontId="61" fillId="0" borderId="0" xfId="69" applyNumberFormat="1" applyFont="1" applyBorder="1" applyAlignment="1" quotePrefix="1">
      <alignment horizontal="right" vertical="center"/>
      <protection/>
    </xf>
    <xf numFmtId="217" fontId="58" fillId="0" borderId="0" xfId="69" applyNumberFormat="1" applyFont="1" applyFill="1" applyBorder="1" applyAlignment="1">
      <alignment horizontal="right" vertical="center"/>
      <protection/>
    </xf>
    <xf numFmtId="217" fontId="61" fillId="0" borderId="0" xfId="69" applyNumberFormat="1" applyFont="1" applyBorder="1" applyAlignment="1">
      <alignment vertical="center"/>
      <protection/>
    </xf>
    <xf numFmtId="216" fontId="69" fillId="0" borderId="0" xfId="69" applyNumberFormat="1" applyFont="1" applyAlignment="1">
      <alignment horizontal="right" vertical="center"/>
      <protection/>
    </xf>
    <xf numFmtId="181" fontId="177" fillId="0" borderId="0" xfId="69" applyFont="1" applyBorder="1">
      <alignment vertical="center"/>
      <protection/>
    </xf>
    <xf numFmtId="217" fontId="178" fillId="0" borderId="0" xfId="69" applyNumberFormat="1" applyFont="1" applyBorder="1" applyAlignment="1">
      <alignment horizontal="right" vertical="center"/>
      <protection/>
    </xf>
    <xf numFmtId="174" fontId="42" fillId="0" borderId="0" xfId="69" applyNumberFormat="1" applyFont="1" applyBorder="1" applyAlignment="1">
      <alignment horizontal="centerContinuous" vertical="top"/>
      <protection/>
    </xf>
    <xf numFmtId="181" fontId="50" fillId="0" borderId="0" xfId="69" applyFont="1" applyBorder="1">
      <alignment vertical="center"/>
      <protection/>
    </xf>
    <xf numFmtId="181" fontId="50" fillId="0" borderId="0" xfId="69" applyFont="1">
      <alignment vertical="center"/>
      <protection/>
    </xf>
    <xf numFmtId="217" fontId="178" fillId="0" borderId="0" xfId="69" applyNumberFormat="1" applyFont="1" applyBorder="1" applyAlignment="1">
      <alignment vertical="center"/>
      <protection/>
    </xf>
    <xf numFmtId="175" fontId="0" fillId="0" borderId="14" xfId="69" applyNumberFormat="1" applyFont="1" applyBorder="1">
      <alignment vertical="center"/>
      <protection/>
    </xf>
    <xf numFmtId="175" fontId="0" fillId="0" borderId="0" xfId="69" applyNumberFormat="1" applyFont="1">
      <alignment vertical="center"/>
      <protection/>
    </xf>
    <xf numFmtId="181" fontId="52" fillId="0" borderId="0" xfId="69" applyFont="1" applyAlignment="1">
      <alignment vertical="center"/>
      <protection/>
    </xf>
    <xf numFmtId="216" fontId="50" fillId="0" borderId="0" xfId="69" applyNumberFormat="1" applyFont="1" applyAlignment="1">
      <alignment horizontal="right" vertical="center"/>
      <protection/>
    </xf>
    <xf numFmtId="175" fontId="50" fillId="0" borderId="14" xfId="69" applyNumberFormat="1" applyFont="1" applyBorder="1">
      <alignment vertical="center"/>
      <protection/>
    </xf>
    <xf numFmtId="216" fontId="50" fillId="0" borderId="0" xfId="69" applyNumberFormat="1" applyFont="1" applyAlignment="1">
      <alignment horizontal="right" vertical="top"/>
      <protection/>
    </xf>
    <xf numFmtId="175" fontId="50" fillId="0" borderId="0" xfId="69" applyNumberFormat="1" applyFont="1">
      <alignment vertical="center"/>
      <protection/>
    </xf>
    <xf numFmtId="216" fontId="70" fillId="0" borderId="0" xfId="69" applyNumberFormat="1" applyFont="1" applyAlignment="1">
      <alignment horizontal="right" vertical="top"/>
      <protection/>
    </xf>
    <xf numFmtId="216" fontId="70" fillId="0" borderId="0" xfId="69" applyNumberFormat="1" applyFont="1">
      <alignment vertical="center"/>
      <protection/>
    </xf>
    <xf numFmtId="218" fontId="50" fillId="0" borderId="0" xfId="69" applyNumberFormat="1" applyFont="1" applyBorder="1" applyAlignment="1">
      <alignment horizontal="right" vertical="top" wrapText="1"/>
      <protection/>
    </xf>
    <xf numFmtId="175" fontId="50" fillId="0" borderId="14" xfId="69" applyNumberFormat="1" applyFont="1" applyBorder="1" applyAlignment="1">
      <alignment vertical="center"/>
      <protection/>
    </xf>
    <xf numFmtId="175" fontId="50" fillId="0" borderId="0" xfId="69" applyNumberFormat="1" applyFont="1" applyAlignment="1">
      <alignment horizontal="right" vertical="center"/>
      <protection/>
    </xf>
    <xf numFmtId="216" fontId="71" fillId="0" borderId="0" xfId="69" applyNumberFormat="1" applyFont="1">
      <alignment vertical="center"/>
      <protection/>
    </xf>
    <xf numFmtId="175" fontId="50" fillId="0" borderId="0" xfId="69" applyNumberFormat="1" applyFont="1" applyBorder="1" applyAlignment="1">
      <alignment vertical="center"/>
      <protection/>
    </xf>
    <xf numFmtId="181" fontId="67" fillId="0" borderId="0" xfId="69" applyFont="1">
      <alignment vertical="center"/>
      <protection/>
    </xf>
    <xf numFmtId="181" fontId="72" fillId="0" borderId="0" xfId="69" applyFont="1" applyBorder="1" applyAlignment="1">
      <alignment horizontal="center" vertical="center"/>
      <protection/>
    </xf>
    <xf numFmtId="181" fontId="66" fillId="0" borderId="0" xfId="69" applyFont="1" applyAlignment="1">
      <alignment horizontal="left" vertical="center"/>
      <protection/>
    </xf>
    <xf numFmtId="217" fontId="73" fillId="0" borderId="0" xfId="69" applyNumberFormat="1" applyFont="1" applyBorder="1" applyAlignment="1">
      <alignment horizontal="right" vertical="top"/>
      <protection/>
    </xf>
    <xf numFmtId="181" fontId="52" fillId="0" borderId="13" xfId="69" applyFont="1" applyBorder="1" applyAlignment="1">
      <alignment horizontal="center" vertical="center"/>
      <protection/>
    </xf>
    <xf numFmtId="181" fontId="74" fillId="0" borderId="0" xfId="69" applyFont="1">
      <alignment vertical="center"/>
      <protection/>
    </xf>
    <xf numFmtId="181" fontId="52" fillId="0" borderId="0" xfId="69" applyFont="1" applyAlignment="1">
      <alignment horizontal="center" vertical="center" wrapText="1"/>
      <protection/>
    </xf>
    <xf numFmtId="181" fontId="51" fillId="0" borderId="0" xfId="69" applyFont="1" applyBorder="1">
      <alignment vertical="center"/>
      <protection/>
    </xf>
    <xf numFmtId="180" fontId="52" fillId="0" borderId="13" xfId="69" applyNumberFormat="1" applyFont="1" applyBorder="1" applyAlignment="1">
      <alignment horizontal="center" vertical="top" wrapText="1"/>
      <protection/>
    </xf>
    <xf numFmtId="181" fontId="52" fillId="0" borderId="0" xfId="69" applyFont="1" applyAlignment="1">
      <alignment horizontal="left" vertical="center"/>
      <protection/>
    </xf>
    <xf numFmtId="172" fontId="61" fillId="0" borderId="0" xfId="69" applyNumberFormat="1" applyFont="1" applyBorder="1" applyAlignment="1">
      <alignment horizontal="right" vertical="center"/>
      <protection/>
    </xf>
    <xf numFmtId="181" fontId="50" fillId="0" borderId="0" xfId="69" applyFont="1" applyAlignment="1">
      <alignment horizontal="right" vertical="center"/>
      <protection/>
    </xf>
    <xf numFmtId="181" fontId="50" fillId="0" borderId="13" xfId="69" applyFont="1" applyBorder="1">
      <alignment vertical="center"/>
      <protection/>
    </xf>
    <xf numFmtId="181" fontId="60" fillId="0" borderId="0" xfId="69" applyFont="1" applyBorder="1" applyAlignment="1">
      <alignment horizontal="right" vertical="center"/>
      <protection/>
    </xf>
    <xf numFmtId="201" fontId="65" fillId="0" borderId="0" xfId="69" applyNumberFormat="1" applyFont="1" applyBorder="1" applyAlignment="1" quotePrefix="1">
      <alignment horizontal="right" vertical="center"/>
      <protection/>
    </xf>
    <xf numFmtId="217" fontId="75" fillId="0" borderId="0" xfId="69" applyNumberFormat="1" applyFont="1" applyAlignment="1">
      <alignment horizontal="right" vertical="top"/>
      <protection/>
    </xf>
    <xf numFmtId="217" fontId="76" fillId="0" borderId="0" xfId="69" applyNumberFormat="1" applyFont="1" applyAlignment="1">
      <alignment horizontal="right" vertical="top"/>
      <protection/>
    </xf>
    <xf numFmtId="181" fontId="77" fillId="0" borderId="0" xfId="69" applyFont="1">
      <alignment vertical="center"/>
      <protection/>
    </xf>
    <xf numFmtId="202" fontId="179" fillId="0" borderId="0" xfId="19" applyFont="1" applyBorder="1" applyAlignment="1">
      <alignment horizontal="right" vertical="center"/>
      <protection/>
    </xf>
    <xf numFmtId="201" fontId="180" fillId="0" borderId="0" xfId="19" applyNumberFormat="1" applyFont="1" applyBorder="1">
      <alignment vertical="center"/>
      <protection/>
    </xf>
    <xf numFmtId="202" fontId="65" fillId="0" borderId="0" xfId="19" applyFont="1">
      <alignment vertical="center"/>
      <protection/>
    </xf>
    <xf numFmtId="202" fontId="181" fillId="0" borderId="0" xfId="19" applyFont="1" applyBorder="1">
      <alignment vertical="center"/>
      <protection/>
    </xf>
    <xf numFmtId="202" fontId="182" fillId="0" borderId="0" xfId="19" applyFont="1" applyBorder="1" applyAlignment="1">
      <alignment horizontal="left" vertical="center"/>
      <protection/>
    </xf>
    <xf numFmtId="201" fontId="183" fillId="0" borderId="0" xfId="19" applyNumberFormat="1" applyFont="1" applyBorder="1">
      <alignment vertical="center"/>
      <protection/>
    </xf>
    <xf numFmtId="202" fontId="88" fillId="0" borderId="0" xfId="19" applyFont="1" applyBorder="1" applyAlignment="1">
      <alignment horizontal="left" vertical="center"/>
      <protection/>
    </xf>
    <xf numFmtId="202" fontId="179" fillId="0" borderId="0" xfId="19" applyFont="1" applyBorder="1">
      <alignment vertical="center"/>
      <protection/>
    </xf>
    <xf numFmtId="219" fontId="65" fillId="0" borderId="0" xfId="19" applyNumberFormat="1" applyFont="1">
      <alignment vertical="center"/>
      <protection/>
    </xf>
    <xf numFmtId="202" fontId="91" fillId="0" borderId="0" xfId="19" applyFont="1" applyBorder="1">
      <alignment vertical="center"/>
      <protection/>
    </xf>
    <xf numFmtId="225" fontId="87" fillId="0" borderId="0" xfId="47" applyNumberFormat="1" applyFont="1">
      <alignment vertical="center"/>
      <protection/>
    </xf>
    <xf numFmtId="180" fontId="2" fillId="0" borderId="14" xfId="71" applyNumberFormat="1" applyFont="1" applyFill="1" applyBorder="1" applyAlignment="1">
      <alignment horizontal="center" vertical="center"/>
      <protection/>
    </xf>
    <xf numFmtId="180" fontId="2" fillId="0" borderId="14" xfId="71" applyNumberFormat="1" applyFont="1" applyFill="1" applyBorder="1" applyAlignment="1">
      <alignment horizontal="center"/>
      <protection/>
    </xf>
    <xf numFmtId="180" fontId="10" fillId="0" borderId="14" xfId="71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justify" vertical="top"/>
    </xf>
    <xf numFmtId="175" fontId="2" fillId="0" borderId="14" xfId="0" applyNumberFormat="1" applyFont="1" applyFill="1" applyBorder="1" applyAlignment="1">
      <alignment horizontal="right"/>
    </xf>
    <xf numFmtId="175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96" fontId="2" fillId="0" borderId="0" xfId="6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178" fontId="17" fillId="0" borderId="0" xfId="55" applyFont="1" applyBorder="1">
      <alignment horizontal="right" vertical="center"/>
      <protection/>
    </xf>
    <xf numFmtId="180" fontId="10" fillId="0" borderId="14" xfId="7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84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175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right"/>
    </xf>
    <xf numFmtId="0" fontId="162" fillId="0" borderId="0" xfId="0" applyFont="1" applyFill="1" applyAlignment="1">
      <alignment/>
    </xf>
    <xf numFmtId="191" fontId="4" fillId="0" borderId="0" xfId="0" applyNumberFormat="1" applyFont="1" applyFill="1" applyAlignment="1" quotePrefix="1">
      <alignment horizontal="right"/>
    </xf>
    <xf numFmtId="175" fontId="10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75" fontId="10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right" vertical="top"/>
    </xf>
    <xf numFmtId="191" fontId="2" fillId="0" borderId="0" xfId="0" applyNumberFormat="1" applyFont="1" applyFill="1" applyAlignment="1">
      <alignment horizontal="right" vertical="top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90" fontId="4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/>
    </xf>
    <xf numFmtId="175" fontId="4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ont="1" applyFill="1" applyAlignment="1">
      <alignment/>
    </xf>
    <xf numFmtId="0" fontId="185" fillId="0" borderId="0" xfId="0" applyFont="1" applyFill="1" applyBorder="1" applyAlignment="1">
      <alignment/>
    </xf>
    <xf numFmtId="0" fontId="185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175" fontId="0" fillId="0" borderId="14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9" fillId="0" borderId="0" xfId="0" applyFont="1" applyFill="1" applyBorder="1" applyAlignment="1">
      <alignment/>
    </xf>
    <xf numFmtId="0" fontId="186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187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93" fontId="0" fillId="0" borderId="14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90" fontId="17" fillId="0" borderId="0" xfId="0" applyNumberFormat="1" applyFont="1" applyAlignment="1">
      <alignment/>
    </xf>
    <xf numFmtId="0" fontId="188" fillId="0" borderId="14" xfId="0" applyFont="1" applyBorder="1" applyAlignment="1">
      <alignment/>
    </xf>
    <xf numFmtId="0" fontId="188" fillId="0" borderId="0" xfId="0" applyFont="1" applyAlignment="1">
      <alignment/>
    </xf>
    <xf numFmtId="0" fontId="36" fillId="0" borderId="0" xfId="0" applyFont="1" applyAlignment="1">
      <alignment/>
    </xf>
    <xf numFmtId="175" fontId="189" fillId="0" borderId="14" xfId="0" applyNumberFormat="1" applyFont="1" applyBorder="1" applyAlignment="1">
      <alignment/>
    </xf>
    <xf numFmtId="175" fontId="189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175" fontId="189" fillId="0" borderId="14" xfId="0" applyNumberFormat="1" applyFont="1" applyFill="1" applyBorder="1" applyAlignment="1">
      <alignment/>
    </xf>
    <xf numFmtId="175" fontId="189" fillId="0" borderId="0" xfId="0" applyNumberFormat="1" applyFont="1" applyFill="1" applyBorder="1" applyAlignment="1">
      <alignment/>
    </xf>
    <xf numFmtId="175" fontId="189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49" fontId="37" fillId="0" borderId="0" xfId="71" applyNumberFormat="1" applyFont="1" applyFill="1" applyBorder="1" applyAlignment="1">
      <alignment horizontal="right"/>
      <protection/>
    </xf>
    <xf numFmtId="175" fontId="189" fillId="0" borderId="0" xfId="0" applyNumberFormat="1" applyFont="1" applyFill="1" applyAlignment="1">
      <alignment/>
    </xf>
    <xf numFmtId="180" fontId="37" fillId="0" borderId="13" xfId="71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38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1" fontId="34" fillId="0" borderId="0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/>
    </xf>
    <xf numFmtId="1" fontId="34" fillId="0" borderId="0" xfId="0" applyNumberFormat="1" applyFont="1" applyFill="1" applyBorder="1" applyAlignment="1">
      <alignment horizontal="center"/>
    </xf>
    <xf numFmtId="197" fontId="2" fillId="0" borderId="0" xfId="69" applyNumberFormat="1" applyFont="1" applyFill="1" applyAlignment="1">
      <alignment horizontal="right" vertical="center"/>
      <protection/>
    </xf>
    <xf numFmtId="196" fontId="2" fillId="0" borderId="0" xfId="69" applyNumberFormat="1" applyFont="1" applyFill="1" applyBorder="1" applyAlignment="1">
      <alignment/>
      <protection/>
    </xf>
    <xf numFmtId="197" fontId="4" fillId="0" borderId="0" xfId="69" applyNumberFormat="1" applyFont="1" applyFill="1" applyAlignment="1">
      <alignment horizontal="right" vertical="center"/>
      <protection/>
    </xf>
    <xf numFmtId="197" fontId="2" fillId="0" borderId="0" xfId="69" applyNumberFormat="1" applyFont="1" applyAlignment="1">
      <alignment horizontal="right" vertical="center"/>
      <protection/>
    </xf>
    <xf numFmtId="175" fontId="2" fillId="0" borderId="0" xfId="55" applyNumberFormat="1" applyFont="1" applyFill="1" applyAlignment="1">
      <alignment horizontal="right" vertical="center"/>
      <protection/>
    </xf>
    <xf numFmtId="197" fontId="2" fillId="0" borderId="14" xfId="69" applyNumberFormat="1" applyFont="1" applyFill="1" applyBorder="1" applyAlignment="1">
      <alignment horizontal="right"/>
      <protection/>
    </xf>
    <xf numFmtId="197" fontId="4" fillId="0" borderId="0" xfId="69" applyNumberFormat="1" applyFont="1">
      <alignment vertical="center"/>
      <protection/>
    </xf>
    <xf numFmtId="197" fontId="4" fillId="0" borderId="0" xfId="48" applyNumberFormat="1" applyFont="1" applyAlignment="1">
      <alignment horizontal="right" vertical="center"/>
      <protection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1" fontId="1" fillId="0" borderId="0" xfId="69" applyFont="1" applyAlignment="1">
      <alignment horizontal="center"/>
      <protection/>
    </xf>
    <xf numFmtId="181" fontId="1" fillId="0" borderId="0" xfId="69" applyFont="1" applyFill="1" applyAlignment="1">
      <alignment horizontal="center" vertical="center"/>
      <protection/>
    </xf>
    <xf numFmtId="181" fontId="56" fillId="0" borderId="0" xfId="69" applyFont="1" applyAlignment="1">
      <alignment horizontal="center" vertical="center"/>
      <protection/>
    </xf>
    <xf numFmtId="0" fontId="173" fillId="0" borderId="0" xfId="0" applyFont="1" applyBorder="1" applyAlignment="1">
      <alignment/>
    </xf>
    <xf numFmtId="0" fontId="10" fillId="0" borderId="14" xfId="71" applyNumberFormat="1" applyFont="1" applyFill="1" applyBorder="1" applyAlignment="1">
      <alignment horizontal="left"/>
      <protection/>
    </xf>
    <xf numFmtId="181" fontId="39" fillId="0" borderId="0" xfId="70" applyFont="1">
      <alignment vertical="center"/>
      <protection/>
    </xf>
    <xf numFmtId="181" fontId="1" fillId="0" borderId="0" xfId="70" applyFont="1" applyAlignment="1">
      <alignment horizontal="center"/>
      <protection/>
    </xf>
    <xf numFmtId="181" fontId="10" fillId="0" borderId="0" xfId="70" applyFont="1" applyAlignment="1">
      <alignment horizontal="left" vertical="justify"/>
      <protection/>
    </xf>
    <xf numFmtId="181" fontId="0" fillId="0" borderId="18" xfId="70" applyFont="1" applyBorder="1">
      <alignment vertical="center"/>
      <protection/>
    </xf>
    <xf numFmtId="181" fontId="0" fillId="0" borderId="0" xfId="70" applyFont="1">
      <alignment vertical="center"/>
      <protection/>
    </xf>
    <xf numFmtId="181" fontId="2" fillId="0" borderId="16" xfId="70" applyFont="1" applyBorder="1" applyAlignment="1">
      <alignment horizontal="center" vertical="center"/>
      <protection/>
    </xf>
    <xf numFmtId="181" fontId="0" fillId="0" borderId="0" xfId="70" applyFont="1" applyBorder="1" applyAlignment="1">
      <alignment/>
      <protection/>
    </xf>
    <xf numFmtId="181" fontId="2" fillId="0" borderId="0" xfId="70" applyFont="1" applyBorder="1" applyAlignment="1">
      <alignment horizontal="center" vertical="center" wrapText="1"/>
      <protection/>
    </xf>
    <xf numFmtId="181" fontId="190" fillId="0" borderId="0" xfId="70" applyFont="1">
      <alignment vertical="center"/>
      <protection/>
    </xf>
    <xf numFmtId="181" fontId="4" fillId="0" borderId="0" xfId="70" applyFont="1" applyAlignment="1" quotePrefix="1">
      <alignment horizontal="center"/>
      <protection/>
    </xf>
    <xf numFmtId="195" fontId="4" fillId="0" borderId="0" xfId="70" applyNumberFormat="1" applyFont="1" applyAlignment="1" quotePrefix="1">
      <alignment horizontal="center"/>
      <protection/>
    </xf>
    <xf numFmtId="181" fontId="0" fillId="0" borderId="13" xfId="70" applyFont="1" applyBorder="1" applyAlignment="1">
      <alignment/>
      <protection/>
    </xf>
    <xf numFmtId="181" fontId="4" fillId="0" borderId="13" xfId="70" applyFont="1" applyBorder="1" applyAlignment="1">
      <alignment horizontal="center"/>
      <protection/>
    </xf>
    <xf numFmtId="197" fontId="4" fillId="0" borderId="0" xfId="70" applyNumberFormat="1" applyFont="1" applyFill="1" applyAlignment="1">
      <alignment vertical="center"/>
      <protection/>
    </xf>
    <xf numFmtId="198" fontId="4" fillId="0" borderId="0" xfId="70" applyNumberFormat="1" applyFont="1" applyFill="1" applyAlignment="1">
      <alignment vertical="center"/>
      <protection/>
    </xf>
    <xf numFmtId="198" fontId="4" fillId="0" borderId="0" xfId="70" applyNumberFormat="1" applyFont="1" applyFill="1" applyAlignment="1">
      <alignment horizontal="right"/>
      <protection/>
    </xf>
    <xf numFmtId="181" fontId="191" fillId="0" borderId="0" xfId="70" applyFont="1">
      <alignment vertical="center"/>
      <protection/>
    </xf>
    <xf numFmtId="181" fontId="4" fillId="0" borderId="0" xfId="70" applyFont="1">
      <alignment vertical="center"/>
      <protection/>
    </xf>
    <xf numFmtId="181" fontId="2" fillId="0" borderId="22" xfId="70" applyFont="1" applyBorder="1" applyAlignment="1">
      <alignment horizontal="center"/>
      <protection/>
    </xf>
    <xf numFmtId="199" fontId="41" fillId="0" borderId="0" xfId="70" applyNumberFormat="1" applyFont="1" applyFill="1" applyAlignment="1">
      <alignment vertical="center"/>
      <protection/>
    </xf>
    <xf numFmtId="181" fontId="0" fillId="0" borderId="22" xfId="70" applyFont="1" applyBorder="1" applyAlignment="1">
      <alignment horizontal="center"/>
      <protection/>
    </xf>
    <xf numFmtId="181" fontId="2" fillId="0" borderId="0" xfId="70" applyFont="1" applyFill="1" applyAlignment="1">
      <alignment vertical="center"/>
      <protection/>
    </xf>
    <xf numFmtId="195" fontId="4" fillId="0" borderId="0" xfId="70" applyNumberFormat="1" applyFont="1" applyFill="1" applyAlignment="1">
      <alignment vertical="center"/>
      <protection/>
    </xf>
    <xf numFmtId="0" fontId="2" fillId="0" borderId="0" xfId="70" applyNumberFormat="1" applyFont="1" applyFill="1" applyAlignment="1">
      <alignment vertical="center"/>
      <protection/>
    </xf>
    <xf numFmtId="181" fontId="0" fillId="0" borderId="0" xfId="70" applyFont="1" applyFill="1" applyAlignment="1">
      <alignment vertical="center"/>
      <protection/>
    </xf>
    <xf numFmtId="181" fontId="2" fillId="0" borderId="0" xfId="70" applyFont="1">
      <alignment vertical="center"/>
      <protection/>
    </xf>
    <xf numFmtId="196" fontId="2" fillId="0" borderId="0" xfId="70" applyNumberFormat="1" applyFont="1">
      <alignment vertical="center"/>
      <protection/>
    </xf>
    <xf numFmtId="198" fontId="2" fillId="0" borderId="0" xfId="70" applyNumberFormat="1" applyFont="1" applyFill="1" applyAlignment="1">
      <alignment vertical="center"/>
      <protection/>
    </xf>
    <xf numFmtId="198" fontId="2" fillId="0" borderId="0" xfId="70" applyNumberFormat="1" applyFont="1" applyFill="1" applyAlignment="1">
      <alignment horizontal="right"/>
      <protection/>
    </xf>
    <xf numFmtId="181" fontId="40" fillId="0" borderId="0" xfId="70" applyFont="1">
      <alignment vertical="center"/>
      <protection/>
    </xf>
    <xf numFmtId="196" fontId="2" fillId="0" borderId="0" xfId="70" applyNumberFormat="1" applyFont="1" applyAlignment="1">
      <alignment/>
      <protection/>
    </xf>
    <xf numFmtId="197" fontId="2" fillId="0" borderId="0" xfId="70" applyNumberFormat="1" applyFont="1" applyFill="1" applyAlignment="1">
      <alignment vertical="center"/>
      <protection/>
    </xf>
    <xf numFmtId="197" fontId="2" fillId="0" borderId="0" xfId="70" applyNumberFormat="1" applyFont="1" applyFill="1" applyAlignment="1">
      <alignment horizontal="right"/>
      <protection/>
    </xf>
    <xf numFmtId="181" fontId="2" fillId="0" borderId="0" xfId="70" applyFont="1" applyFill="1" applyAlignment="1">
      <alignment/>
      <protection/>
    </xf>
    <xf numFmtId="195" fontId="4" fillId="0" borderId="0" xfId="70" applyNumberFormat="1" applyFont="1" applyFill="1" applyAlignment="1">
      <alignment/>
      <protection/>
    </xf>
    <xf numFmtId="0" fontId="2" fillId="0" borderId="0" xfId="70" applyNumberFormat="1" applyFont="1" applyFill="1" applyAlignment="1">
      <alignment/>
      <protection/>
    </xf>
    <xf numFmtId="181" fontId="0" fillId="0" borderId="0" xfId="70" applyFont="1" applyFill="1" applyAlignment="1">
      <alignment/>
      <protection/>
    </xf>
    <xf numFmtId="195" fontId="2" fillId="0" borderId="0" xfId="70" applyNumberFormat="1" applyFont="1" applyFill="1" applyAlignment="1">
      <alignment vertical="center"/>
      <protection/>
    </xf>
    <xf numFmtId="195" fontId="2" fillId="0" borderId="0" xfId="70" applyNumberFormat="1" applyFont="1" applyFill="1" applyAlignment="1">
      <alignment horizontal="right"/>
      <protection/>
    </xf>
    <xf numFmtId="181" fontId="0" fillId="0" borderId="0" xfId="70" applyFont="1" applyBorder="1">
      <alignment vertical="center"/>
      <protection/>
    </xf>
    <xf numFmtId="197" fontId="4" fillId="0" borderId="0" xfId="70" applyNumberFormat="1" applyFont="1" applyFill="1" applyAlignment="1">
      <alignment horizontal="right"/>
      <protection/>
    </xf>
    <xf numFmtId="175" fontId="42" fillId="0" borderId="0" xfId="70" applyNumberFormat="1" applyFont="1">
      <alignment vertical="center"/>
      <protection/>
    </xf>
    <xf numFmtId="198" fontId="40" fillId="0" borderId="0" xfId="70" applyNumberFormat="1" applyFont="1">
      <alignment vertical="center"/>
      <protection/>
    </xf>
    <xf numFmtId="198" fontId="2" fillId="0" borderId="0" xfId="70" applyNumberFormat="1" applyFont="1" applyFill="1" applyAlignment="1">
      <alignment horizontal="right" vertical="center"/>
      <protection/>
    </xf>
    <xf numFmtId="199" fontId="2" fillId="0" borderId="0" xfId="70" applyNumberFormat="1" applyFont="1" applyFill="1" applyAlignment="1">
      <alignment horizontal="right" vertical="center"/>
      <protection/>
    </xf>
    <xf numFmtId="172" fontId="2" fillId="0" borderId="0" xfId="70" applyNumberFormat="1" applyFont="1" applyFill="1" applyAlignment="1">
      <alignment horizontal="right"/>
      <protection/>
    </xf>
    <xf numFmtId="181" fontId="192" fillId="0" borderId="0" xfId="70" applyFont="1" applyFill="1">
      <alignment vertical="center"/>
      <protection/>
    </xf>
    <xf numFmtId="181" fontId="39" fillId="0" borderId="0" xfId="70" applyFont="1" applyFill="1">
      <alignment vertical="center"/>
      <protection/>
    </xf>
    <xf numFmtId="200" fontId="40" fillId="0" borderId="0" xfId="70" applyNumberFormat="1" applyFont="1">
      <alignment vertical="center"/>
      <protection/>
    </xf>
    <xf numFmtId="181" fontId="162" fillId="0" borderId="0" xfId="70" applyFont="1" applyFill="1" applyAlignment="1">
      <alignment/>
      <protection/>
    </xf>
    <xf numFmtId="195" fontId="193" fillId="0" borderId="0" xfId="70" applyNumberFormat="1" applyFont="1" applyFill="1" applyAlignment="1">
      <alignment/>
      <protection/>
    </xf>
    <xf numFmtId="0" fontId="162" fillId="0" borderId="0" xfId="70" applyNumberFormat="1" applyFont="1" applyFill="1" applyAlignment="1">
      <alignment/>
      <protection/>
    </xf>
    <xf numFmtId="172" fontId="0" fillId="0" borderId="0" xfId="70" applyNumberFormat="1" applyFont="1" applyFill="1" applyAlignment="1">
      <alignment/>
      <protection/>
    </xf>
    <xf numFmtId="197" fontId="2" fillId="0" borderId="0" xfId="70" applyNumberFormat="1" applyFont="1" applyFill="1" applyAlignment="1">
      <alignment horizontal="right" vertical="center"/>
      <protection/>
    </xf>
    <xf numFmtId="197" fontId="4" fillId="0" borderId="0" xfId="70" applyNumberFormat="1" applyFont="1" applyAlignment="1" quotePrefix="1">
      <alignment horizontal="right"/>
      <protection/>
    </xf>
    <xf numFmtId="201" fontId="194" fillId="0" borderId="0" xfId="70" applyNumberFormat="1" applyFont="1">
      <alignment vertical="center"/>
      <protection/>
    </xf>
    <xf numFmtId="181" fontId="42" fillId="0" borderId="0" xfId="70" applyFont="1">
      <alignment vertical="center"/>
      <protection/>
    </xf>
    <xf numFmtId="195" fontId="11" fillId="0" borderId="0" xfId="70" applyNumberFormat="1" applyFont="1" applyFill="1">
      <alignment vertical="center"/>
      <protection/>
    </xf>
    <xf numFmtId="0" fontId="11" fillId="0" borderId="0" xfId="70" applyNumberFormat="1" applyFont="1" applyFill="1" applyAlignment="1" quotePrefix="1">
      <alignment horizontal="right"/>
      <protection/>
    </xf>
    <xf numFmtId="198" fontId="10" fillId="0" borderId="0" xfId="70" applyNumberFormat="1" applyFont="1" applyFill="1" applyAlignment="1" quotePrefix="1">
      <alignment horizontal="right"/>
      <protection/>
    </xf>
    <xf numFmtId="199" fontId="41" fillId="0" borderId="0" xfId="70" applyNumberFormat="1" applyFont="1" applyFill="1" applyAlignment="1">
      <alignment/>
      <protection/>
    </xf>
    <xf numFmtId="201" fontId="195" fillId="0" borderId="0" xfId="70" applyNumberFormat="1" applyFont="1">
      <alignment vertical="center"/>
      <protection/>
    </xf>
    <xf numFmtId="199" fontId="19" fillId="0" borderId="0" xfId="70" applyNumberFormat="1" applyFont="1" applyFill="1">
      <alignment vertical="center"/>
      <protection/>
    </xf>
    <xf numFmtId="199" fontId="10" fillId="0" borderId="0" xfId="70" applyNumberFormat="1" applyFont="1" applyFill="1" applyAlignment="1">
      <alignment horizontal="right"/>
      <protection/>
    </xf>
    <xf numFmtId="198" fontId="10" fillId="0" borderId="0" xfId="70" applyNumberFormat="1" applyFont="1" applyFill="1" applyAlignment="1">
      <alignment horizontal="right"/>
      <protection/>
    </xf>
    <xf numFmtId="181" fontId="10" fillId="0" borderId="0" xfId="70" applyFont="1" applyFill="1">
      <alignment vertical="center"/>
      <protection/>
    </xf>
    <xf numFmtId="0" fontId="10" fillId="0" borderId="0" xfId="70" applyNumberFormat="1" applyFont="1" applyFill="1">
      <alignment vertical="center"/>
      <protection/>
    </xf>
    <xf numFmtId="181" fontId="17" fillId="0" borderId="0" xfId="70" applyFont="1" applyFill="1">
      <alignment vertical="center"/>
      <protection/>
    </xf>
    <xf numFmtId="181" fontId="40" fillId="0" borderId="0" xfId="70" applyFont="1" applyAlignment="1" quotePrefix="1">
      <alignment horizontal="right" vertical="center"/>
      <protection/>
    </xf>
    <xf numFmtId="195" fontId="10" fillId="0" borderId="0" xfId="70" applyNumberFormat="1" applyFont="1" applyFill="1">
      <alignment vertical="center"/>
      <protection/>
    </xf>
    <xf numFmtId="195" fontId="10" fillId="0" borderId="0" xfId="70" applyNumberFormat="1" applyFont="1" applyFill="1" applyAlignment="1" quotePrefix="1">
      <alignment horizontal="right"/>
      <protection/>
    </xf>
    <xf numFmtId="199" fontId="19" fillId="0" borderId="0" xfId="70" applyNumberFormat="1" applyFont="1" applyFill="1" applyAlignment="1">
      <alignment horizontal="right"/>
      <protection/>
    </xf>
    <xf numFmtId="181" fontId="19" fillId="0" borderId="0" xfId="70" applyFont="1" applyFill="1">
      <alignment vertical="center"/>
      <protection/>
    </xf>
    <xf numFmtId="0" fontId="19" fillId="0" borderId="0" xfId="70" applyNumberFormat="1" applyFont="1" applyFill="1">
      <alignment vertical="center"/>
      <protection/>
    </xf>
    <xf numFmtId="201" fontId="19" fillId="0" borderId="0" xfId="70" applyNumberFormat="1" applyFont="1" applyFill="1">
      <alignment vertical="center"/>
      <protection/>
    </xf>
    <xf numFmtId="181" fontId="43" fillId="0" borderId="0" xfId="70" applyFont="1" applyFill="1" applyAlignment="1">
      <alignment horizontal="right"/>
      <protection/>
    </xf>
    <xf numFmtId="181" fontId="4" fillId="0" borderId="0" xfId="70" applyFont="1" applyAlignment="1">
      <alignment horizontal="center"/>
      <protection/>
    </xf>
    <xf numFmtId="2" fontId="44" fillId="0" borderId="0" xfId="70" applyNumberFormat="1" applyFont="1">
      <alignment vertical="center"/>
      <protection/>
    </xf>
    <xf numFmtId="2" fontId="45" fillId="0" borderId="0" xfId="70" applyNumberFormat="1" applyFont="1">
      <alignment vertical="center"/>
      <protection/>
    </xf>
    <xf numFmtId="196" fontId="46" fillId="0" borderId="0" xfId="70" applyNumberFormat="1" applyFont="1">
      <alignment vertical="center"/>
      <protection/>
    </xf>
    <xf numFmtId="181" fontId="45" fillId="0" borderId="0" xfId="70" applyFont="1">
      <alignment vertical="center"/>
      <protection/>
    </xf>
    <xf numFmtId="181" fontId="47" fillId="0" borderId="0" xfId="70" applyFont="1" applyAlignment="1">
      <alignment vertical="center"/>
      <protection/>
    </xf>
    <xf numFmtId="181" fontId="40" fillId="0" borderId="0" xfId="70" applyFont="1" applyAlignment="1">
      <alignment vertical="center"/>
      <protection/>
    </xf>
    <xf numFmtId="181" fontId="39" fillId="0" borderId="0" xfId="70" applyFont="1" applyAlignment="1">
      <alignment vertical="center"/>
      <protection/>
    </xf>
    <xf numFmtId="181" fontId="39" fillId="0" borderId="0" xfId="70" applyFont="1" applyAlignment="1">
      <alignment horizontal="center" vertical="center" shrinkToFit="1"/>
      <protection/>
    </xf>
    <xf numFmtId="181" fontId="1" fillId="0" borderId="0" xfId="70" applyFont="1" applyAlignment="1">
      <alignment horizontal="center" vertical="center"/>
      <protection/>
    </xf>
    <xf numFmtId="181" fontId="80" fillId="0" borderId="0" xfId="70" applyFont="1" applyAlignment="1">
      <alignment horizontal="center" vertical="center"/>
      <protection/>
    </xf>
    <xf numFmtId="201" fontId="81" fillId="0" borderId="0" xfId="70" applyNumberFormat="1" applyFont="1">
      <alignment vertical="center"/>
      <protection/>
    </xf>
    <xf numFmtId="181" fontId="46" fillId="0" borderId="0" xfId="70" applyFont="1" applyBorder="1" applyAlignment="1">
      <alignment horizontal="left" vertical="center"/>
      <protection/>
    </xf>
    <xf numFmtId="181" fontId="5" fillId="0" borderId="0" xfId="70" applyFont="1" applyBorder="1" applyAlignment="1">
      <alignment horizontal="center" vertical="center"/>
      <protection/>
    </xf>
    <xf numFmtId="201" fontId="5" fillId="0" borderId="0" xfId="70" applyNumberFormat="1" applyFont="1" applyBorder="1">
      <alignment vertical="center"/>
      <protection/>
    </xf>
    <xf numFmtId="181" fontId="5" fillId="0" borderId="0" xfId="70" applyFont="1" applyBorder="1">
      <alignment vertical="center"/>
      <protection/>
    </xf>
    <xf numFmtId="181" fontId="60" fillId="0" borderId="0" xfId="70" applyFont="1">
      <alignment vertical="center"/>
      <protection/>
    </xf>
    <xf numFmtId="181" fontId="39" fillId="0" borderId="0" xfId="70" applyFont="1" applyBorder="1">
      <alignment vertical="center"/>
      <protection/>
    </xf>
    <xf numFmtId="201" fontId="39" fillId="0" borderId="0" xfId="70" applyNumberFormat="1" applyFont="1">
      <alignment vertical="center"/>
      <protection/>
    </xf>
    <xf numFmtId="181" fontId="5" fillId="0" borderId="0" xfId="70" applyFont="1" applyBorder="1" applyAlignment="1">
      <alignment horizontal="centerContinuous" vertical="center"/>
      <protection/>
    </xf>
    <xf numFmtId="181" fontId="39" fillId="0" borderId="0" xfId="70" applyFont="1" applyBorder="1" applyAlignment="1">
      <alignment horizontal="center" vertical="center"/>
      <protection/>
    </xf>
    <xf numFmtId="181" fontId="28" fillId="0" borderId="0" xfId="70" applyFont="1" applyBorder="1" applyAlignment="1">
      <alignment horizontal="center" vertical="center"/>
      <protection/>
    </xf>
    <xf numFmtId="201" fontId="83" fillId="0" borderId="0" xfId="70" applyNumberFormat="1" applyFont="1" applyBorder="1">
      <alignment vertical="center"/>
      <protection/>
    </xf>
    <xf numFmtId="181" fontId="83" fillId="0" borderId="0" xfId="70" applyFont="1" applyBorder="1">
      <alignment vertical="center"/>
      <protection/>
    </xf>
    <xf numFmtId="181" fontId="39" fillId="0" borderId="0" xfId="70" applyFont="1" applyBorder="1" applyAlignment="1" quotePrefix="1">
      <alignment horizontal="center" vertical="center" wrapText="1"/>
      <protection/>
    </xf>
    <xf numFmtId="181" fontId="39" fillId="0" borderId="0" xfId="70" applyFont="1" applyAlignment="1">
      <alignment horizontal="center" vertical="center"/>
      <protection/>
    </xf>
    <xf numFmtId="181" fontId="36" fillId="0" borderId="18" xfId="70" applyFont="1" applyBorder="1" applyAlignment="1">
      <alignment horizontal="center" vertical="center"/>
      <protection/>
    </xf>
    <xf numFmtId="181" fontId="36" fillId="0" borderId="19" xfId="70" applyFont="1" applyBorder="1" applyAlignment="1">
      <alignment horizontal="center" vertical="center"/>
      <protection/>
    </xf>
    <xf numFmtId="1" fontId="5" fillId="0" borderId="0" xfId="70" applyNumberFormat="1" applyFont="1" applyBorder="1" applyAlignment="1">
      <alignment horizontal="centerContinuous" vertical="center"/>
      <protection/>
    </xf>
    <xf numFmtId="181" fontId="5" fillId="0" borderId="0" xfId="70" applyFont="1" applyBorder="1" applyAlignment="1" quotePrefix="1">
      <alignment horizontal="center" vertical="center" wrapText="1"/>
      <protection/>
    </xf>
    <xf numFmtId="181" fontId="5" fillId="0" borderId="0" xfId="70" applyFont="1" applyFill="1" applyBorder="1">
      <alignment vertical="center"/>
      <protection/>
    </xf>
    <xf numFmtId="181" fontId="58" fillId="0" borderId="0" xfId="70" applyFont="1" applyBorder="1" applyAlignment="1">
      <alignment horizontal="center" vertical="center"/>
      <protection/>
    </xf>
    <xf numFmtId="181" fontId="58" fillId="0" borderId="13" xfId="70" applyFont="1" applyBorder="1" applyAlignment="1">
      <alignment vertical="center"/>
      <protection/>
    </xf>
    <xf numFmtId="181" fontId="36" fillId="0" borderId="0" xfId="70" applyFont="1" applyFill="1" applyBorder="1" applyAlignment="1">
      <alignment horizontal="center" vertical="center"/>
      <protection/>
    </xf>
    <xf numFmtId="181" fontId="39" fillId="0" borderId="0" xfId="70" applyFont="1" applyFill="1" applyBorder="1" applyAlignment="1">
      <alignment horizontal="center" vertical="center"/>
      <protection/>
    </xf>
    <xf numFmtId="174" fontId="25" fillId="0" borderId="0" xfId="70" applyNumberFormat="1" applyFont="1" applyBorder="1" applyAlignment="1">
      <alignment horizontal="centerContinuous" vertical="center"/>
      <protection/>
    </xf>
    <xf numFmtId="174" fontId="51" fillId="0" borderId="0" xfId="70" applyNumberFormat="1" applyFont="1" applyBorder="1" applyAlignment="1">
      <alignment horizontal="centerContinuous" vertical="center"/>
      <protection/>
    </xf>
    <xf numFmtId="174" fontId="51" fillId="0" borderId="13" xfId="70" applyNumberFormat="1" applyFont="1" applyBorder="1" applyAlignment="1">
      <alignment vertical="center"/>
      <protection/>
    </xf>
    <xf numFmtId="181" fontId="51" fillId="0" borderId="0" xfId="70" applyFont="1" applyAlignment="1">
      <alignment horizontal="right" vertical="center"/>
      <protection/>
    </xf>
    <xf numFmtId="202" fontId="51" fillId="0" borderId="0" xfId="70" applyNumberFormat="1" applyFont="1" applyAlignment="1">
      <alignment horizontal="right" vertical="center"/>
      <protection/>
    </xf>
    <xf numFmtId="202" fontId="65" fillId="0" borderId="0" xfId="70" applyNumberFormat="1" applyFont="1" applyAlignment="1">
      <alignment horizontal="right" vertical="center"/>
      <protection/>
    </xf>
    <xf numFmtId="201" fontId="51" fillId="0" borderId="0" xfId="70" applyNumberFormat="1" applyFont="1" applyAlignment="1" quotePrefix="1">
      <alignment horizontal="right" vertical="center"/>
      <protection/>
    </xf>
    <xf numFmtId="219" fontId="81" fillId="0" borderId="0" xfId="70" applyNumberFormat="1" applyFont="1" applyFill="1">
      <alignment vertical="center"/>
      <protection/>
    </xf>
    <xf numFmtId="220" fontId="39" fillId="0" borderId="0" xfId="70" applyNumberFormat="1" applyFont="1">
      <alignment vertical="center"/>
      <protection/>
    </xf>
    <xf numFmtId="181" fontId="5" fillId="0" borderId="0" xfId="70" applyBorder="1" applyAlignment="1">
      <alignment horizontal="center" vertical="center"/>
      <protection/>
    </xf>
    <xf numFmtId="181" fontId="1" fillId="0" borderId="0" xfId="70" applyFont="1" applyBorder="1" applyAlignment="1">
      <alignment horizontal="center" vertical="center" wrapText="1"/>
      <protection/>
    </xf>
    <xf numFmtId="181" fontId="81" fillId="0" borderId="0" xfId="70" applyFont="1" applyAlignment="1">
      <alignment horizontal="center" vertical="center"/>
      <protection/>
    </xf>
    <xf numFmtId="181" fontId="36" fillId="0" borderId="0" xfId="70" applyFont="1">
      <alignment vertical="center"/>
      <protection/>
    </xf>
    <xf numFmtId="174" fontId="58" fillId="0" borderId="13" xfId="70" applyNumberFormat="1" applyFont="1" applyBorder="1" applyAlignment="1">
      <alignment vertical="center"/>
      <protection/>
    </xf>
    <xf numFmtId="181" fontId="58" fillId="0" borderId="0" xfId="70" applyFont="1">
      <alignment vertical="center"/>
      <protection/>
    </xf>
    <xf numFmtId="202" fontId="58" fillId="0" borderId="0" xfId="70" applyNumberFormat="1" applyFont="1">
      <alignment vertical="center"/>
      <protection/>
    </xf>
    <xf numFmtId="202" fontId="61" fillId="0" borderId="0" xfId="70" applyNumberFormat="1" applyFont="1">
      <alignment vertical="center"/>
      <protection/>
    </xf>
    <xf numFmtId="201" fontId="58" fillId="0" borderId="0" xfId="70" applyNumberFormat="1" applyFont="1">
      <alignment vertical="center"/>
      <protection/>
    </xf>
    <xf numFmtId="181" fontId="85" fillId="0" borderId="0" xfId="70" applyFont="1" applyBorder="1" applyAlignment="1">
      <alignment horizontal="center" vertical="center"/>
      <protection/>
    </xf>
    <xf numFmtId="181" fontId="196" fillId="0" borderId="0" xfId="70" applyFont="1" applyBorder="1" applyAlignment="1">
      <alignment horizontal="center" vertical="center"/>
      <protection/>
    </xf>
    <xf numFmtId="181" fontId="197" fillId="0" borderId="0" xfId="70" applyFont="1" applyBorder="1" applyAlignment="1">
      <alignment horizontal="center" vertical="center"/>
      <protection/>
    </xf>
    <xf numFmtId="181" fontId="1" fillId="0" borderId="0" xfId="70" applyFont="1" applyBorder="1" applyAlignment="1">
      <alignment horizontal="center" vertical="center"/>
      <protection/>
    </xf>
    <xf numFmtId="174" fontId="36" fillId="0" borderId="0" xfId="70" applyNumberFormat="1" applyFont="1" applyAlignment="1">
      <alignment horizontal="centerContinuous" vertical="center"/>
      <protection/>
    </xf>
    <xf numFmtId="181" fontId="36" fillId="0" borderId="0" xfId="70" applyFont="1" applyAlignment="1">
      <alignment horizontal="centerContinuous" vertical="center"/>
      <protection/>
    </xf>
    <xf numFmtId="201" fontId="58" fillId="0" borderId="0" xfId="70" applyNumberFormat="1" applyFont="1" applyAlignment="1" quotePrefix="1">
      <alignment horizontal="right" vertical="center"/>
      <protection/>
    </xf>
    <xf numFmtId="181" fontId="5" fillId="0" borderId="0" xfId="70" applyFont="1" applyBorder="1" applyAlignment="1">
      <alignment vertical="center"/>
      <protection/>
    </xf>
    <xf numFmtId="181" fontId="5" fillId="0" borderId="0" xfId="70" applyFont="1" applyFill="1" applyBorder="1" applyAlignment="1">
      <alignment horizontal="center" vertical="center"/>
      <protection/>
    </xf>
    <xf numFmtId="181" fontId="85" fillId="0" borderId="0" xfId="70" applyFont="1" applyFill="1" applyBorder="1" applyAlignment="1">
      <alignment horizontal="center" vertical="center"/>
      <protection/>
    </xf>
    <xf numFmtId="181" fontId="198" fillId="0" borderId="0" xfId="70" applyFont="1" applyBorder="1" applyAlignment="1">
      <alignment horizontal="center" vertical="center"/>
      <protection/>
    </xf>
    <xf numFmtId="174" fontId="83" fillId="0" borderId="0" xfId="70" applyNumberFormat="1" applyFont="1" applyBorder="1" applyAlignment="1">
      <alignment vertical="center"/>
      <protection/>
    </xf>
    <xf numFmtId="181" fontId="199" fillId="0" borderId="0" xfId="70" applyFont="1" applyBorder="1" applyAlignment="1">
      <alignment horizontal="right" vertical="center"/>
      <protection/>
    </xf>
    <xf numFmtId="202" fontId="183" fillId="0" borderId="0" xfId="70" applyNumberFormat="1" applyFont="1" applyBorder="1" applyAlignment="1">
      <alignment horizontal="right" vertical="center"/>
      <protection/>
    </xf>
    <xf numFmtId="181" fontId="200" fillId="0" borderId="0" xfId="70" applyFont="1" applyBorder="1" applyAlignment="1">
      <alignment vertical="center"/>
      <protection/>
    </xf>
    <xf numFmtId="200" fontId="200" fillId="0" borderId="0" xfId="70" applyNumberFormat="1" applyFont="1" applyBorder="1" applyAlignment="1">
      <alignment vertical="center"/>
      <protection/>
    </xf>
    <xf numFmtId="1" fontId="86" fillId="0" borderId="0" xfId="70" applyNumberFormat="1" applyFont="1" applyBorder="1" applyAlignment="1" quotePrefix="1">
      <alignment horizontal="right" vertical="center"/>
      <protection/>
    </xf>
    <xf numFmtId="181" fontId="86" fillId="0" borderId="0" xfId="70" applyFont="1" applyBorder="1" applyAlignment="1">
      <alignment vertical="center"/>
      <protection/>
    </xf>
    <xf numFmtId="1" fontId="201" fillId="0" borderId="0" xfId="70" applyNumberFormat="1" applyFont="1" applyBorder="1" applyAlignment="1">
      <alignment horizontal="right" vertical="center"/>
      <protection/>
    </xf>
    <xf numFmtId="1" fontId="202" fillId="0" borderId="0" xfId="70" applyNumberFormat="1" applyFont="1" applyBorder="1" applyAlignment="1">
      <alignment horizontal="right"/>
      <protection/>
    </xf>
    <xf numFmtId="201" fontId="199" fillId="0" borderId="0" xfId="70" applyNumberFormat="1" applyFont="1" applyBorder="1" applyAlignment="1">
      <alignment vertical="center"/>
      <protection/>
    </xf>
    <xf numFmtId="181" fontId="5" fillId="0" borderId="0" xfId="70" applyFont="1" applyBorder="1" applyAlignment="1">
      <alignment horizontal="left" vertical="top"/>
      <protection/>
    </xf>
    <xf numFmtId="174" fontId="5" fillId="0" borderId="0" xfId="70" applyNumberFormat="1" applyFont="1" applyBorder="1" applyAlignment="1">
      <alignment vertical="center"/>
      <protection/>
    </xf>
    <xf numFmtId="181" fontId="203" fillId="0" borderId="0" xfId="70" applyFont="1" applyBorder="1" applyAlignment="1">
      <alignment horizontal="right" vertical="center"/>
      <protection/>
    </xf>
    <xf numFmtId="202" fontId="180" fillId="0" borderId="0" xfId="70" applyNumberFormat="1" applyFont="1" applyBorder="1" applyAlignment="1">
      <alignment horizontal="right" vertical="center"/>
      <protection/>
    </xf>
    <xf numFmtId="181" fontId="198" fillId="0" borderId="0" xfId="70" applyFont="1" applyBorder="1">
      <alignment vertical="center"/>
      <protection/>
    </xf>
    <xf numFmtId="201" fontId="39" fillId="0" borderId="0" xfId="70" applyNumberFormat="1" applyFont="1" applyFill="1" applyBorder="1" applyAlignment="1">
      <alignment horizontal="right" vertical="center"/>
      <protection/>
    </xf>
    <xf numFmtId="201" fontId="198" fillId="0" borderId="0" xfId="70" applyNumberFormat="1" applyFont="1" applyBorder="1">
      <alignment vertical="center"/>
      <protection/>
    </xf>
    <xf numFmtId="201" fontId="202" fillId="0" borderId="0" xfId="70" applyNumberFormat="1" applyFont="1" applyBorder="1">
      <alignment vertical="center"/>
      <protection/>
    </xf>
    <xf numFmtId="201" fontId="203" fillId="0" borderId="0" xfId="70" applyNumberFormat="1" applyFont="1" applyBorder="1" applyAlignment="1">
      <alignment horizontal="right"/>
      <protection/>
    </xf>
    <xf numFmtId="1" fontId="5" fillId="0" borderId="0" xfId="70" applyNumberFormat="1" applyBorder="1" applyAlignment="1">
      <alignment horizontal="right"/>
      <protection/>
    </xf>
    <xf numFmtId="202" fontId="87" fillId="0" borderId="0" xfId="70" applyNumberFormat="1" applyFont="1" applyBorder="1">
      <alignment vertical="center"/>
      <protection/>
    </xf>
    <xf numFmtId="201" fontId="87" fillId="0" borderId="0" xfId="70" applyNumberFormat="1" applyFont="1" applyFill="1" applyBorder="1" applyAlignment="1" quotePrefix="1">
      <alignment horizontal="right" vertical="center"/>
      <protection/>
    </xf>
    <xf numFmtId="221" fontId="5" fillId="0" borderId="0" xfId="70" applyNumberFormat="1" applyFont="1" applyFill="1" applyBorder="1" applyAlignment="1">
      <alignment horizontal="right" vertical="top" wrapText="1"/>
      <protection/>
    </xf>
    <xf numFmtId="222" fontId="5" fillId="0" borderId="0" xfId="70" applyNumberFormat="1" applyFont="1" applyFill="1" applyBorder="1" applyAlignment="1">
      <alignment horizontal="right" vertical="top" wrapText="1"/>
      <protection/>
    </xf>
    <xf numFmtId="181" fontId="5" fillId="0" borderId="0" xfId="70" applyFont="1" applyFill="1" applyBorder="1" applyAlignment="1" quotePrefix="1">
      <alignment horizontal="right" vertical="top" wrapText="1"/>
      <protection/>
    </xf>
    <xf numFmtId="174" fontId="58" fillId="0" borderId="0" xfId="70" applyNumberFormat="1" applyFont="1" applyAlignment="1">
      <alignment horizontal="centerContinuous" vertical="center"/>
      <protection/>
    </xf>
    <xf numFmtId="174" fontId="58" fillId="0" borderId="0" xfId="70" applyNumberFormat="1" applyFont="1" applyBorder="1" applyAlignment="1">
      <alignment horizontal="centerContinuous" vertical="center"/>
      <protection/>
    </xf>
    <xf numFmtId="202" fontId="5" fillId="0" borderId="0" xfId="70" applyNumberFormat="1" applyFont="1" applyBorder="1">
      <alignment vertical="center"/>
      <protection/>
    </xf>
    <xf numFmtId="181" fontId="51" fillId="0" borderId="0" xfId="70" applyFont="1" applyAlignment="1">
      <alignment vertical="center"/>
      <protection/>
    </xf>
    <xf numFmtId="202" fontId="51" fillId="0" borderId="0" xfId="70" applyNumberFormat="1" applyFont="1" applyAlignment="1">
      <alignment vertical="center"/>
      <protection/>
    </xf>
    <xf numFmtId="202" fontId="65" fillId="0" borderId="0" xfId="70" applyNumberFormat="1" applyFont="1" applyAlignment="1">
      <alignment vertical="center"/>
      <protection/>
    </xf>
    <xf numFmtId="201" fontId="51" fillId="0" borderId="0" xfId="70" applyNumberFormat="1" applyFont="1">
      <alignment vertical="center"/>
      <protection/>
    </xf>
    <xf numFmtId="201" fontId="87" fillId="0" borderId="0" xfId="70" applyNumberFormat="1" applyFont="1" applyFill="1" applyBorder="1" applyAlignment="1">
      <alignment horizontal="right" vertical="center"/>
      <protection/>
    </xf>
    <xf numFmtId="201" fontId="5" fillId="0" borderId="0" xfId="70" applyNumberFormat="1" applyFont="1" applyFill="1" applyBorder="1">
      <alignment vertical="center"/>
      <protection/>
    </xf>
    <xf numFmtId="174" fontId="5" fillId="0" borderId="0" xfId="70" applyNumberFormat="1" applyFont="1" applyBorder="1" applyAlignment="1">
      <alignment horizontal="centerContinuous" vertical="center"/>
      <protection/>
    </xf>
    <xf numFmtId="181" fontId="198" fillId="0" borderId="0" xfId="70" applyFont="1" applyBorder="1" applyAlignment="1">
      <alignment vertical="center"/>
      <protection/>
    </xf>
    <xf numFmtId="1" fontId="88" fillId="0" borderId="0" xfId="70" applyNumberFormat="1" applyFont="1" applyFill="1" applyBorder="1" applyAlignment="1">
      <alignment horizontal="right" vertical="center"/>
      <protection/>
    </xf>
    <xf numFmtId="1" fontId="204" fillId="0" borderId="0" xfId="70" applyNumberFormat="1" applyFont="1" applyFill="1" applyBorder="1" applyAlignment="1">
      <alignment horizontal="right" vertical="center"/>
      <protection/>
    </xf>
    <xf numFmtId="181" fontId="81" fillId="0" borderId="0" xfId="70" applyFont="1" applyBorder="1" applyAlignment="1">
      <alignment vertical="center"/>
      <protection/>
    </xf>
    <xf numFmtId="202" fontId="89" fillId="0" borderId="0" xfId="70" applyNumberFormat="1" applyFont="1" applyBorder="1" applyAlignment="1">
      <alignment vertical="center"/>
      <protection/>
    </xf>
    <xf numFmtId="1" fontId="201" fillId="0" borderId="0" xfId="70" applyNumberFormat="1" applyFont="1" applyFill="1" applyBorder="1" applyAlignment="1">
      <alignment horizontal="right" vertical="top" wrapText="1"/>
      <protection/>
    </xf>
    <xf numFmtId="10" fontId="5" fillId="0" borderId="0" xfId="70" applyNumberFormat="1" applyFont="1" applyFill="1" applyBorder="1" applyAlignment="1">
      <alignment horizontal="right" vertical="top" wrapText="1"/>
      <protection/>
    </xf>
    <xf numFmtId="1" fontId="85" fillId="0" borderId="0" xfId="70" applyNumberFormat="1" applyFont="1" applyBorder="1">
      <alignment vertical="center"/>
      <protection/>
    </xf>
    <xf numFmtId="201" fontId="202" fillId="0" borderId="0" xfId="70" applyNumberFormat="1" applyFont="1" applyFill="1" applyBorder="1" applyAlignment="1">
      <alignment horizontal="right" vertical="top" wrapText="1"/>
      <protection/>
    </xf>
    <xf numFmtId="10" fontId="5" fillId="0" borderId="0" xfId="70" applyNumberFormat="1" applyFont="1" applyFill="1" applyBorder="1">
      <alignment vertical="center"/>
      <protection/>
    </xf>
    <xf numFmtId="201" fontId="202" fillId="0" borderId="0" xfId="70" applyNumberFormat="1" applyFont="1" applyFill="1" applyBorder="1">
      <alignment vertical="center"/>
      <protection/>
    </xf>
    <xf numFmtId="222" fontId="5" fillId="0" borderId="0" xfId="70" applyNumberFormat="1" applyFont="1" applyFill="1" applyBorder="1">
      <alignment vertical="center"/>
      <protection/>
    </xf>
    <xf numFmtId="1" fontId="90" fillId="0" borderId="0" xfId="70" applyNumberFormat="1" applyFont="1" applyFill="1" applyBorder="1">
      <alignment vertical="center"/>
      <protection/>
    </xf>
    <xf numFmtId="201" fontId="204" fillId="0" borderId="0" xfId="70" applyNumberFormat="1" applyFont="1" applyFill="1" applyBorder="1">
      <alignment vertical="center"/>
      <protection/>
    </xf>
    <xf numFmtId="201" fontId="5" fillId="0" borderId="0" xfId="70" applyNumberFormat="1" applyFont="1" applyFill="1" applyBorder="1" applyAlignment="1">
      <alignment horizontal="left" vertical="top" wrapText="1"/>
      <protection/>
    </xf>
    <xf numFmtId="181" fontId="5" fillId="0" borderId="0" xfId="70" applyFont="1" applyFill="1" applyBorder="1" applyAlignment="1">
      <alignment horizontal="right" vertical="top" wrapText="1"/>
      <protection/>
    </xf>
    <xf numFmtId="201" fontId="202" fillId="0" borderId="0" xfId="70" applyNumberFormat="1" applyFont="1" applyFill="1" applyBorder="1" applyAlignment="1">
      <alignment horizontal="left" vertical="top" wrapText="1"/>
      <protection/>
    </xf>
    <xf numFmtId="201" fontId="85" fillId="0" borderId="0" xfId="70" applyNumberFormat="1" applyFont="1" applyBorder="1">
      <alignment vertical="center"/>
      <protection/>
    </xf>
    <xf numFmtId="219" fontId="86" fillId="0" borderId="0" xfId="70" applyNumberFormat="1" applyFont="1" applyBorder="1" applyAlignment="1" quotePrefix="1">
      <alignment horizontal="right"/>
      <protection/>
    </xf>
    <xf numFmtId="201" fontId="86" fillId="0" borderId="0" xfId="70" applyNumberFormat="1" applyFont="1" applyBorder="1" applyAlignment="1">
      <alignment horizontal="left"/>
      <protection/>
    </xf>
    <xf numFmtId="1" fontId="201" fillId="0" borderId="0" xfId="70" applyNumberFormat="1" applyFont="1" applyBorder="1" applyAlignment="1">
      <alignment horizontal="right"/>
      <protection/>
    </xf>
    <xf numFmtId="181" fontId="81" fillId="0" borderId="0" xfId="70" applyFont="1" applyBorder="1" applyAlignment="1">
      <alignment horizontal="center" vertical="center"/>
      <protection/>
    </xf>
    <xf numFmtId="181" fontId="86" fillId="0" borderId="0" xfId="70" applyFont="1" applyBorder="1" applyAlignment="1" quotePrefix="1">
      <alignment horizontal="right" vertical="center"/>
      <protection/>
    </xf>
    <xf numFmtId="201" fontId="86" fillId="0" borderId="0" xfId="70" applyNumberFormat="1" applyFont="1" applyBorder="1" applyAlignment="1">
      <alignment horizontal="left" vertical="center"/>
      <protection/>
    </xf>
    <xf numFmtId="2" fontId="39" fillId="0" borderId="0" xfId="70" applyNumberFormat="1" applyFont="1">
      <alignment vertical="center"/>
      <protection/>
    </xf>
    <xf numFmtId="201" fontId="202" fillId="0" borderId="0" xfId="70" applyNumberFormat="1" applyFont="1" applyFill="1" applyBorder="1" applyAlignment="1">
      <alignment horizontal="right" vertical="center"/>
      <protection/>
    </xf>
    <xf numFmtId="181" fontId="5" fillId="0" borderId="0" xfId="70" applyFont="1" applyFill="1" applyBorder="1" applyAlignment="1">
      <alignment horizontal="right" vertical="center"/>
      <protection/>
    </xf>
    <xf numFmtId="222" fontId="5" fillId="0" borderId="0" xfId="70" applyNumberFormat="1" applyFont="1" applyFill="1" applyBorder="1" applyAlignment="1">
      <alignment horizontal="right" vertical="center"/>
      <protection/>
    </xf>
    <xf numFmtId="201" fontId="86" fillId="0" borderId="0" xfId="70" applyNumberFormat="1" applyFont="1" applyBorder="1" applyAlignment="1" quotePrefix="1">
      <alignment horizontal="right" vertical="center"/>
      <protection/>
    </xf>
    <xf numFmtId="181" fontId="86" fillId="0" borderId="0" xfId="70" applyFont="1" applyBorder="1" applyAlignment="1">
      <alignment horizontal="left" vertical="center"/>
      <protection/>
    </xf>
    <xf numFmtId="220" fontId="85" fillId="0" borderId="0" xfId="70" applyNumberFormat="1" applyFont="1" applyBorder="1">
      <alignment vertical="center"/>
      <protection/>
    </xf>
    <xf numFmtId="201" fontId="5" fillId="0" borderId="0" xfId="70" applyNumberFormat="1" applyFont="1" applyFill="1" applyBorder="1" applyAlignment="1">
      <alignment horizontal="right" vertical="top" wrapText="1"/>
      <protection/>
    </xf>
    <xf numFmtId="174" fontId="42" fillId="0" borderId="0" xfId="70" applyNumberFormat="1" applyFont="1" applyAlignment="1">
      <alignment horizontal="centerContinuous" vertical="center"/>
      <protection/>
    </xf>
    <xf numFmtId="174" fontId="42" fillId="0" borderId="0" xfId="70" applyNumberFormat="1" applyFont="1" applyBorder="1" applyAlignment="1">
      <alignment vertical="center"/>
      <protection/>
    </xf>
    <xf numFmtId="223" fontId="42" fillId="0" borderId="0" xfId="70" applyNumberFormat="1" applyFont="1" applyAlignment="1">
      <alignment horizontal="right" vertical="center"/>
      <protection/>
    </xf>
    <xf numFmtId="219" fontId="42" fillId="0" borderId="0" xfId="70" applyNumberFormat="1" applyFont="1" applyAlignment="1">
      <alignment horizontal="right" vertical="center"/>
      <protection/>
    </xf>
    <xf numFmtId="219" fontId="39" fillId="0" borderId="0" xfId="70" applyNumberFormat="1" applyFont="1" applyAlignment="1">
      <alignment horizontal="right" vertical="center"/>
      <protection/>
    </xf>
    <xf numFmtId="181" fontId="42" fillId="0" borderId="0" xfId="70" applyFont="1" applyBorder="1" applyAlignment="1">
      <alignment/>
      <protection/>
    </xf>
    <xf numFmtId="181" fontId="42" fillId="0" borderId="0" xfId="70" applyFont="1" applyAlignment="1">
      <alignment/>
      <protection/>
    </xf>
    <xf numFmtId="181" fontId="42" fillId="0" borderId="0" xfId="70" applyFont="1" applyAlignment="1">
      <alignment horizontal="right"/>
      <protection/>
    </xf>
    <xf numFmtId="219" fontId="42" fillId="0" borderId="0" xfId="70" applyNumberFormat="1" applyFont="1" applyAlignment="1">
      <alignment horizontal="right"/>
      <protection/>
    </xf>
    <xf numFmtId="224" fontId="42" fillId="0" borderId="0" xfId="70" applyNumberFormat="1" applyFont="1" applyAlignment="1">
      <alignment horizontal="right"/>
      <protection/>
    </xf>
    <xf numFmtId="219" fontId="60" fillId="0" borderId="0" xfId="70" applyNumberFormat="1" applyFont="1" applyAlignment="1">
      <alignment horizontal="right"/>
      <protection/>
    </xf>
    <xf numFmtId="219" fontId="81" fillId="0" borderId="0" xfId="70" applyNumberFormat="1" applyFont="1" applyAlignment="1">
      <alignment horizontal="right"/>
      <protection/>
    </xf>
    <xf numFmtId="181" fontId="39" fillId="0" borderId="0" xfId="70" applyFont="1" applyAlignment="1">
      <alignment/>
      <protection/>
    </xf>
    <xf numFmtId="201" fontId="5" fillId="0" borderId="0" xfId="70" applyNumberFormat="1" applyFont="1" applyFill="1" applyBorder="1" applyAlignment="1">
      <alignment horizontal="right" vertical="center"/>
      <protection/>
    </xf>
    <xf numFmtId="181" fontId="5" fillId="0" borderId="0" xfId="70" applyFont="1" applyBorder="1" applyAlignment="1">
      <alignment/>
      <protection/>
    </xf>
    <xf numFmtId="181" fontId="5" fillId="0" borderId="0" xfId="70" applyFont="1" applyBorder="1" applyAlignment="1">
      <alignment horizontal="right"/>
      <protection/>
    </xf>
    <xf numFmtId="219" fontId="5" fillId="0" borderId="0" xfId="70" applyNumberFormat="1" applyFont="1" applyBorder="1" applyAlignment="1">
      <alignment horizontal="right"/>
      <protection/>
    </xf>
    <xf numFmtId="224" fontId="5" fillId="0" borderId="0" xfId="70" applyNumberFormat="1" applyFont="1" applyBorder="1" applyAlignment="1">
      <alignment horizontal="right"/>
      <protection/>
    </xf>
    <xf numFmtId="202" fontId="5" fillId="0" borderId="0" xfId="70" applyNumberFormat="1" applyFont="1" applyBorder="1" applyAlignment="1">
      <alignment horizontal="right"/>
      <protection/>
    </xf>
    <xf numFmtId="219" fontId="83" fillId="0" borderId="0" xfId="70" applyNumberFormat="1" applyFont="1" applyBorder="1" applyAlignment="1">
      <alignment horizontal="right"/>
      <protection/>
    </xf>
    <xf numFmtId="201" fontId="5" fillId="0" borderId="0" xfId="70" applyNumberFormat="1" applyFont="1" applyBorder="1" applyAlignment="1">
      <alignment/>
      <protection/>
    </xf>
    <xf numFmtId="181" fontId="5" fillId="0" borderId="0" xfId="70" applyFont="1" applyBorder="1" applyAlignment="1">
      <alignment horizontal="justify" vertical="distributed"/>
      <protection/>
    </xf>
    <xf numFmtId="181" fontId="85" fillId="0" borderId="0" xfId="70" applyFont="1" applyBorder="1">
      <alignment vertical="center"/>
      <protection/>
    </xf>
    <xf numFmtId="181" fontId="5" fillId="0" borderId="0" xfId="70" applyBorder="1" applyAlignment="1">
      <alignment horizontal="left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0" fontId="2" fillId="0" borderId="14" xfId="71" applyNumberFormat="1" applyFont="1" applyFill="1" applyBorder="1" applyAlignment="1">
      <alignment horizontal="center" vertical="center"/>
      <protection/>
    </xf>
    <xf numFmtId="180" fontId="2" fillId="0" borderId="0" xfId="71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10" fillId="0" borderId="14" xfId="71" applyNumberFormat="1" applyFont="1" applyFill="1" applyBorder="1" applyAlignment="1">
      <alignment horizontal="center"/>
      <protection/>
    </xf>
    <xf numFmtId="180" fontId="10" fillId="0" borderId="0" xfId="71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justify" vertical="top" wrapText="1"/>
    </xf>
    <xf numFmtId="180" fontId="2" fillId="0" borderId="14" xfId="71" applyNumberFormat="1" applyFont="1" applyFill="1" applyBorder="1" applyAlignment="1">
      <alignment horizontal="center"/>
      <protection/>
    </xf>
    <xf numFmtId="180" fontId="2" fillId="0" borderId="0" xfId="71" applyNumberFormat="1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justify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174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174" fontId="4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4" fontId="2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justify" vertical="center"/>
    </xf>
    <xf numFmtId="175" fontId="2" fillId="0" borderId="14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175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71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180" fontId="0" fillId="0" borderId="0" xfId="7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left"/>
    </xf>
    <xf numFmtId="181" fontId="47" fillId="0" borderId="0" xfId="70" applyFont="1" applyAlignment="1">
      <alignment vertical="center"/>
      <protection/>
    </xf>
    <xf numFmtId="181" fontId="47" fillId="0" borderId="0" xfId="70" applyFont="1" applyAlignment="1">
      <alignment horizontal="left" vertical="center"/>
      <protection/>
    </xf>
    <xf numFmtId="0" fontId="25" fillId="0" borderId="0" xfId="70" applyNumberFormat="1" applyFont="1" applyAlignment="1" quotePrefix="1">
      <alignment horizontal="center"/>
      <protection/>
    </xf>
    <xf numFmtId="196" fontId="4" fillId="0" borderId="0" xfId="70" applyNumberFormat="1" applyFont="1" applyAlignment="1">
      <alignment/>
      <protection/>
    </xf>
    <xf numFmtId="181" fontId="25" fillId="0" borderId="0" xfId="70" applyFont="1" applyAlignment="1">
      <alignment horizontal="center"/>
      <protection/>
    </xf>
    <xf numFmtId="181" fontId="2" fillId="0" borderId="23" xfId="70" applyFont="1" applyBorder="1" applyAlignment="1">
      <alignment horizontal="center" vertical="center" wrapText="1"/>
      <protection/>
    </xf>
    <xf numFmtId="181" fontId="2" fillId="0" borderId="22" xfId="70" applyFont="1" applyBorder="1" applyAlignment="1">
      <alignment horizontal="center" vertical="center" wrapText="1"/>
      <protection/>
    </xf>
    <xf numFmtId="181" fontId="2" fillId="0" borderId="24" xfId="70" applyFont="1" applyBorder="1" applyAlignment="1">
      <alignment horizontal="center" vertical="center" wrapText="1"/>
      <protection/>
    </xf>
    <xf numFmtId="181" fontId="2" fillId="0" borderId="22" xfId="70" applyFont="1" applyBorder="1" applyAlignment="1">
      <alignment/>
      <protection/>
    </xf>
    <xf numFmtId="181" fontId="2" fillId="0" borderId="24" xfId="70" applyFont="1" applyBorder="1" applyAlignment="1">
      <alignment/>
      <protection/>
    </xf>
    <xf numFmtId="181" fontId="1" fillId="0" borderId="0" xfId="70" applyFont="1" applyAlignment="1">
      <alignment horizontal="center"/>
      <protection/>
    </xf>
    <xf numFmtId="181" fontId="2" fillId="0" borderId="11" xfId="70" applyFont="1" applyBorder="1" applyAlignment="1">
      <alignment horizontal="center" vertical="center"/>
      <protection/>
    </xf>
    <xf numFmtId="181" fontId="2" fillId="0" borderId="12" xfId="70" applyFont="1" applyBorder="1" applyAlignment="1">
      <alignment horizontal="center" vertical="center"/>
      <protection/>
    </xf>
    <xf numFmtId="181" fontId="2" fillId="0" borderId="0" xfId="70" applyFont="1" applyBorder="1" applyAlignment="1">
      <alignment horizontal="center" vertical="center"/>
      <protection/>
    </xf>
    <xf numFmtId="181" fontId="2" fillId="0" borderId="13" xfId="70" applyFont="1" applyBorder="1" applyAlignment="1">
      <alignment horizontal="center" vertical="center"/>
      <protection/>
    </xf>
    <xf numFmtId="181" fontId="2" fillId="0" borderId="18" xfId="70" applyFont="1" applyBorder="1" applyAlignment="1">
      <alignment horizontal="center" vertical="center"/>
      <protection/>
    </xf>
    <xf numFmtId="181" fontId="2" fillId="0" borderId="19" xfId="70" applyFont="1" applyBorder="1" applyAlignment="1">
      <alignment horizontal="center" vertical="center"/>
      <protection/>
    </xf>
    <xf numFmtId="181" fontId="2" fillId="0" borderId="23" xfId="70" applyFont="1" applyBorder="1" applyAlignment="1">
      <alignment horizontal="center" vertical="center"/>
      <protection/>
    </xf>
    <xf numFmtId="181" fontId="2" fillId="0" borderId="22" xfId="70" applyFont="1" applyBorder="1" applyAlignment="1">
      <alignment horizontal="center" vertical="center"/>
      <protection/>
    </xf>
    <xf numFmtId="181" fontId="2" fillId="0" borderId="24" xfId="70" applyFont="1" applyBorder="1" applyAlignment="1">
      <alignment horizontal="center" vertical="center"/>
      <protection/>
    </xf>
    <xf numFmtId="181" fontId="2" fillId="0" borderId="16" xfId="70" applyFont="1" applyBorder="1" applyAlignment="1">
      <alignment horizontal="center" vertical="center"/>
      <protection/>
    </xf>
    <xf numFmtId="181" fontId="2" fillId="0" borderId="17" xfId="70" applyFont="1" applyBorder="1" applyAlignment="1">
      <alignment horizontal="center" vertical="center"/>
      <protection/>
    </xf>
    <xf numFmtId="181" fontId="2" fillId="0" borderId="20" xfId="70" applyFont="1" applyBorder="1" applyAlignment="1">
      <alignment horizontal="center" vertical="center"/>
      <protection/>
    </xf>
    <xf numFmtId="181" fontId="2" fillId="0" borderId="15" xfId="70" applyFont="1" applyBorder="1" applyAlignment="1">
      <alignment horizontal="center" vertical="center" wrapText="1"/>
      <protection/>
    </xf>
    <xf numFmtId="181" fontId="2" fillId="0" borderId="14" xfId="70" applyFont="1" applyBorder="1" applyAlignment="1">
      <alignment horizontal="center" vertical="center" wrapText="1"/>
      <protection/>
    </xf>
    <xf numFmtId="181" fontId="2" fillId="0" borderId="21" xfId="70" applyFont="1" applyBorder="1" applyAlignment="1">
      <alignment horizontal="center" vertical="center" wrapText="1"/>
      <protection/>
    </xf>
    <xf numFmtId="196" fontId="2" fillId="0" borderId="0" xfId="69" applyNumberFormat="1" applyFont="1" applyFill="1" applyBorder="1" applyAlignment="1">
      <alignment horizontal="center"/>
      <protection/>
    </xf>
    <xf numFmtId="49" fontId="4" fillId="0" borderId="0" xfId="69" applyNumberFormat="1" applyFont="1" applyFill="1" applyBorder="1" applyAlignment="1">
      <alignment horizontal="right"/>
      <protection/>
    </xf>
    <xf numFmtId="181" fontId="3" fillId="0" borderId="0" xfId="69" applyFont="1" applyFill="1" applyAlignment="1">
      <alignment horizontal="left" vertical="top" wrapText="1"/>
      <protection/>
    </xf>
    <xf numFmtId="181" fontId="5" fillId="0" borderId="0" xfId="69" applyAlignment="1">
      <alignment horizontal="left" vertical="top" wrapText="1"/>
      <protection/>
    </xf>
    <xf numFmtId="181" fontId="25" fillId="0" borderId="0" xfId="69" applyFont="1" applyFill="1" applyAlignment="1">
      <alignment horizontal="center" vertical="center"/>
      <protection/>
    </xf>
    <xf numFmtId="196" fontId="10" fillId="0" borderId="0" xfId="69" applyNumberFormat="1" applyFont="1" applyFill="1" applyBorder="1" applyAlignment="1">
      <alignment horizontal="center"/>
      <protection/>
    </xf>
    <xf numFmtId="49" fontId="11" fillId="0" borderId="0" xfId="69" applyNumberFormat="1" applyFont="1" applyFill="1" applyBorder="1" applyAlignment="1">
      <alignment horizontal="right"/>
      <protection/>
    </xf>
    <xf numFmtId="181" fontId="18" fillId="0" borderId="0" xfId="69" applyFont="1" applyFill="1" applyAlignment="1">
      <alignment horizontal="center" vertical="center"/>
      <protection/>
    </xf>
    <xf numFmtId="181" fontId="1" fillId="0" borderId="0" xfId="69" applyFont="1" applyFill="1" applyAlignment="1">
      <alignment horizontal="center" vertical="center"/>
      <protection/>
    </xf>
    <xf numFmtId="181" fontId="2" fillId="0" borderId="11" xfId="69" applyFont="1" applyFill="1" applyBorder="1" applyAlignment="1">
      <alignment horizontal="center" vertical="center" wrapText="1"/>
      <protection/>
    </xf>
    <xf numFmtId="181" fontId="5" fillId="0" borderId="11" xfId="69" applyBorder="1" applyAlignment="1">
      <alignment horizontal="center" vertical="center"/>
      <protection/>
    </xf>
    <xf numFmtId="181" fontId="5" fillId="0" borderId="12" xfId="69" applyBorder="1" applyAlignment="1">
      <alignment horizontal="center" vertical="center"/>
      <protection/>
    </xf>
    <xf numFmtId="181" fontId="5" fillId="0" borderId="0" xfId="69" applyAlignment="1">
      <alignment horizontal="center" vertical="center"/>
      <protection/>
    </xf>
    <xf numFmtId="181" fontId="5" fillId="0" borderId="13" xfId="69" applyBorder="1" applyAlignment="1">
      <alignment horizontal="center" vertical="center"/>
      <protection/>
    </xf>
    <xf numFmtId="181" fontId="5" fillId="0" borderId="18" xfId="69" applyBorder="1" applyAlignment="1">
      <alignment horizontal="center" vertical="center"/>
      <protection/>
    </xf>
    <xf numFmtId="181" fontId="5" fillId="0" borderId="19" xfId="69" applyBorder="1" applyAlignment="1">
      <alignment horizontal="center" vertical="center"/>
      <protection/>
    </xf>
    <xf numFmtId="181" fontId="2" fillId="0" borderId="16" xfId="69" applyFont="1" applyFill="1" applyBorder="1" applyAlignment="1">
      <alignment horizontal="center" vertical="center"/>
      <protection/>
    </xf>
    <xf numFmtId="181" fontId="2" fillId="0" borderId="17" xfId="69" applyFont="1" applyFill="1" applyBorder="1" applyAlignment="1">
      <alignment horizontal="center" vertical="center"/>
      <protection/>
    </xf>
    <xf numFmtId="181" fontId="2" fillId="0" borderId="14" xfId="69" applyFont="1" applyFill="1" applyBorder="1" applyAlignment="1">
      <alignment horizontal="center" vertical="center"/>
      <protection/>
    </xf>
    <xf numFmtId="181" fontId="2" fillId="0" borderId="21" xfId="69" applyFont="1" applyFill="1" applyBorder="1" applyAlignment="1">
      <alignment horizontal="center" vertical="center"/>
      <protection/>
    </xf>
    <xf numFmtId="181" fontId="46" fillId="0" borderId="16" xfId="69" applyFont="1" applyBorder="1" applyAlignment="1">
      <alignment horizontal="center" vertical="center"/>
      <protection/>
    </xf>
    <xf numFmtId="181" fontId="46" fillId="0" borderId="17" xfId="69" applyFont="1" applyBorder="1" applyAlignment="1">
      <alignment horizontal="center" vertical="center"/>
      <protection/>
    </xf>
    <xf numFmtId="181" fontId="2" fillId="0" borderId="23" xfId="69" applyFont="1" applyFill="1" applyBorder="1" applyAlignment="1">
      <alignment horizontal="center" vertical="center" wrapText="1"/>
      <protection/>
    </xf>
    <xf numFmtId="181" fontId="5" fillId="0" borderId="22" xfId="69" applyBorder="1" applyAlignment="1">
      <alignment horizontal="center" vertical="center" wrapText="1"/>
      <protection/>
    </xf>
    <xf numFmtId="181" fontId="5" fillId="0" borderId="24" xfId="69" applyBorder="1" applyAlignment="1">
      <alignment horizontal="center" vertical="center" wrapText="1"/>
      <protection/>
    </xf>
    <xf numFmtId="181" fontId="2" fillId="0" borderId="18" xfId="69" applyFont="1" applyFill="1" applyBorder="1" applyAlignment="1">
      <alignment horizontal="center" vertical="center"/>
      <protection/>
    </xf>
    <xf numFmtId="196" fontId="2" fillId="0" borderId="0" xfId="69" applyNumberFormat="1" applyFont="1" applyBorder="1" applyAlignment="1">
      <alignment horizontal="center"/>
      <protection/>
    </xf>
    <xf numFmtId="181" fontId="25" fillId="0" borderId="0" xfId="69" applyFont="1" applyAlignment="1">
      <alignment horizontal="center"/>
      <protection/>
    </xf>
    <xf numFmtId="181" fontId="25" fillId="0" borderId="0" xfId="69" applyFont="1" applyAlignment="1">
      <alignment horizontal="center" vertical="center"/>
      <protection/>
    </xf>
    <xf numFmtId="181" fontId="0" fillId="0" borderId="0" xfId="69" applyFont="1" applyAlignment="1">
      <alignment horizontal="center" vertical="center"/>
      <protection/>
    </xf>
    <xf numFmtId="181" fontId="2" fillId="0" borderId="11" xfId="69" applyFont="1" applyBorder="1" applyAlignment="1">
      <alignment horizontal="center" vertical="center" wrapText="1"/>
      <protection/>
    </xf>
    <xf numFmtId="181" fontId="5" fillId="0" borderId="11" xfId="69" applyFont="1" applyBorder="1" applyAlignment="1">
      <alignment vertical="center"/>
      <protection/>
    </xf>
    <xf numFmtId="181" fontId="5" fillId="0" borderId="12" xfId="69" applyFont="1" applyBorder="1" applyAlignment="1">
      <alignment vertical="center"/>
      <protection/>
    </xf>
    <xf numFmtId="181" fontId="2" fillId="0" borderId="0" xfId="69" applyFont="1" applyBorder="1" applyAlignment="1">
      <alignment horizontal="center" vertical="center" wrapText="1"/>
      <protection/>
    </xf>
    <xf numFmtId="181" fontId="5" fillId="0" borderId="0" xfId="69" applyFont="1" applyBorder="1" applyAlignment="1">
      <alignment vertical="center"/>
      <protection/>
    </xf>
    <xf numFmtId="181" fontId="5" fillId="0" borderId="0" xfId="69" applyFont="1" applyAlignment="1">
      <alignment vertical="center"/>
      <protection/>
    </xf>
    <xf numFmtId="181" fontId="5" fillId="0" borderId="13" xfId="69" applyFont="1" applyBorder="1" applyAlignment="1">
      <alignment vertical="center"/>
      <protection/>
    </xf>
    <xf numFmtId="181" fontId="5" fillId="0" borderId="18" xfId="69" applyFont="1" applyBorder="1" applyAlignment="1">
      <alignment vertical="center"/>
      <protection/>
    </xf>
    <xf numFmtId="181" fontId="5" fillId="0" borderId="19" xfId="69" applyFont="1" applyBorder="1" applyAlignment="1">
      <alignment vertical="center"/>
      <protection/>
    </xf>
    <xf numFmtId="181" fontId="2" fillId="0" borderId="16" xfId="69" applyFont="1" applyBorder="1" applyAlignment="1">
      <alignment horizontal="center" vertical="center"/>
      <protection/>
    </xf>
    <xf numFmtId="181" fontId="2" fillId="0" borderId="17" xfId="69" applyFont="1" applyBorder="1" applyAlignment="1">
      <alignment horizontal="center" vertical="center"/>
      <protection/>
    </xf>
    <xf numFmtId="181" fontId="2" fillId="0" borderId="23" xfId="69" applyFont="1" applyBorder="1" applyAlignment="1">
      <alignment horizontal="center" vertical="center" wrapText="1"/>
      <protection/>
    </xf>
    <xf numFmtId="181" fontId="5" fillId="0" borderId="22" xfId="69" applyFont="1" applyBorder="1" applyAlignment="1">
      <alignment horizontal="center" vertical="center" wrapText="1"/>
      <protection/>
    </xf>
    <xf numFmtId="181" fontId="5" fillId="0" borderId="24" xfId="69" applyFont="1" applyBorder="1" applyAlignment="1">
      <alignment horizontal="center" vertical="center" wrapText="1"/>
      <protection/>
    </xf>
    <xf numFmtId="181" fontId="2" fillId="0" borderId="15" xfId="69" applyFont="1" applyBorder="1" applyAlignment="1">
      <alignment horizontal="center" vertical="center" wrapText="1"/>
      <protection/>
    </xf>
    <xf numFmtId="181" fontId="2" fillId="0" borderId="14" xfId="69" applyFont="1" applyBorder="1" applyAlignment="1">
      <alignment horizontal="center" vertical="center" wrapText="1"/>
      <protection/>
    </xf>
    <xf numFmtId="181" fontId="2" fillId="0" borderId="21" xfId="69" applyFont="1" applyBorder="1" applyAlignment="1">
      <alignment horizontal="center" vertical="center" wrapText="1"/>
      <protection/>
    </xf>
    <xf numFmtId="180" fontId="2" fillId="0" borderId="0" xfId="69" applyNumberFormat="1" applyFont="1" applyAlignment="1">
      <alignment vertical="center"/>
      <protection/>
    </xf>
    <xf numFmtId="180" fontId="2" fillId="0" borderId="0" xfId="69" applyNumberFormat="1" applyFont="1" applyAlignment="1">
      <alignment horizontal="left" vertical="center"/>
      <protection/>
    </xf>
    <xf numFmtId="0" fontId="2" fillId="0" borderId="0" xfId="69" applyNumberFormat="1" applyFont="1" applyAlignment="1">
      <alignment horizontal="left" vertical="center"/>
      <protection/>
    </xf>
    <xf numFmtId="0" fontId="2" fillId="0" borderId="0" xfId="69" applyNumberFormat="1" applyFont="1" applyBorder="1" applyAlignment="1">
      <alignment horizontal="left"/>
      <protection/>
    </xf>
    <xf numFmtId="181" fontId="2" fillId="0" borderId="22" xfId="69" applyFont="1" applyFill="1" applyBorder="1" applyAlignment="1">
      <alignment horizontal="center" vertical="center" wrapText="1"/>
      <protection/>
    </xf>
    <xf numFmtId="181" fontId="2" fillId="0" borderId="24" xfId="69" applyFont="1" applyFill="1" applyBorder="1" applyAlignment="1">
      <alignment horizontal="center" vertical="center" wrapText="1"/>
      <protection/>
    </xf>
    <xf numFmtId="181" fontId="2" fillId="0" borderId="15" xfId="69" applyFont="1" applyFill="1" applyBorder="1" applyAlignment="1">
      <alignment horizontal="center" vertical="center" wrapText="1"/>
      <protection/>
    </xf>
    <xf numFmtId="181" fontId="2" fillId="0" borderId="14" xfId="69" applyFont="1" applyFill="1" applyBorder="1" applyAlignment="1">
      <alignment horizontal="center" vertical="center" wrapText="1"/>
      <protection/>
    </xf>
    <xf numFmtId="181" fontId="2" fillId="0" borderId="21" xfId="69" applyFont="1" applyFill="1" applyBorder="1" applyAlignment="1">
      <alignment horizontal="center" vertical="center" wrapText="1"/>
      <protection/>
    </xf>
    <xf numFmtId="181" fontId="2" fillId="0" borderId="20" xfId="69" applyFont="1" applyFill="1" applyBorder="1" applyAlignment="1">
      <alignment horizontal="center" vertical="center"/>
      <protection/>
    </xf>
    <xf numFmtId="180" fontId="2" fillId="0" borderId="0" xfId="69" applyNumberFormat="1" applyFont="1" applyAlignment="1">
      <alignment/>
      <protection/>
    </xf>
    <xf numFmtId="181" fontId="4" fillId="0" borderId="0" xfId="69" applyFont="1" applyAlignment="1">
      <alignment horizontal="center" vertical="center"/>
      <protection/>
    </xf>
    <xf numFmtId="181" fontId="1" fillId="0" borderId="0" xfId="69" applyFont="1" applyAlignment="1">
      <alignment horizontal="center"/>
      <protection/>
    </xf>
    <xf numFmtId="181" fontId="5" fillId="0" borderId="11" xfId="69" applyBorder="1" applyAlignment="1">
      <alignment horizontal="center" vertical="center" wrapText="1"/>
      <protection/>
    </xf>
    <xf numFmtId="181" fontId="5" fillId="0" borderId="12" xfId="69" applyBorder="1" applyAlignment="1">
      <alignment horizontal="center" vertical="center" wrapText="1"/>
      <protection/>
    </xf>
    <xf numFmtId="181" fontId="5" fillId="0" borderId="0" xfId="69" applyBorder="1" applyAlignment="1">
      <alignment horizontal="center" vertical="center" wrapText="1"/>
      <protection/>
    </xf>
    <xf numFmtId="181" fontId="5" fillId="0" borderId="13" xfId="69" applyBorder="1" applyAlignment="1">
      <alignment horizontal="center" vertical="center" wrapText="1"/>
      <protection/>
    </xf>
    <xf numFmtId="181" fontId="5" fillId="0" borderId="18" xfId="69" applyBorder="1" applyAlignment="1">
      <alignment horizontal="center" vertical="center" wrapText="1"/>
      <protection/>
    </xf>
    <xf numFmtId="181" fontId="5" fillId="0" borderId="19" xfId="69" applyBorder="1" applyAlignment="1">
      <alignment horizontal="center" vertical="center" wrapText="1"/>
      <protection/>
    </xf>
    <xf numFmtId="181" fontId="2" fillId="0" borderId="23" xfId="69" applyFont="1" applyFill="1" applyBorder="1" applyAlignment="1">
      <alignment horizontal="center" vertical="center"/>
      <protection/>
    </xf>
    <xf numFmtId="181" fontId="2" fillId="0" borderId="22" xfId="69" applyFont="1" applyFill="1" applyBorder="1" applyAlignment="1">
      <alignment horizontal="center" vertical="center"/>
      <protection/>
    </xf>
    <xf numFmtId="181" fontId="2" fillId="0" borderId="24" xfId="69" applyFont="1" applyFill="1" applyBorder="1" applyAlignment="1">
      <alignment horizontal="center" vertical="center"/>
      <protection/>
    </xf>
    <xf numFmtId="181" fontId="2" fillId="0" borderId="22" xfId="69" applyFont="1" applyBorder="1" applyAlignment="1">
      <alignment horizontal="center" vertical="center" wrapText="1"/>
      <protection/>
    </xf>
    <xf numFmtId="181" fontId="2" fillId="0" borderId="24" xfId="69" applyFont="1" applyBorder="1" applyAlignment="1">
      <alignment horizontal="center" vertical="center" wrapText="1"/>
      <protection/>
    </xf>
    <xf numFmtId="181" fontId="2" fillId="0" borderId="20" xfId="69" applyFont="1" applyBorder="1" applyAlignment="1">
      <alignment horizontal="center" vertical="center"/>
      <protection/>
    </xf>
    <xf numFmtId="181" fontId="5" fillId="0" borderId="0" xfId="69" applyAlignment="1">
      <alignment horizontal="center" vertical="center" wrapText="1"/>
      <protection/>
    </xf>
    <xf numFmtId="181" fontId="2" fillId="0" borderId="23" xfId="69" applyFont="1" applyBorder="1" applyAlignment="1">
      <alignment horizontal="center" vertical="center"/>
      <protection/>
    </xf>
    <xf numFmtId="181" fontId="2" fillId="0" borderId="22" xfId="69" applyFont="1" applyBorder="1" applyAlignment="1">
      <alignment horizontal="center" vertical="center"/>
      <protection/>
    </xf>
    <xf numFmtId="181" fontId="2" fillId="0" borderId="24" xfId="69" applyFont="1" applyBorder="1" applyAlignment="1">
      <alignment horizontal="center" vertical="center"/>
      <protection/>
    </xf>
    <xf numFmtId="180" fontId="52" fillId="0" borderId="0" xfId="69" applyNumberFormat="1" applyFont="1" applyAlignment="1">
      <alignment horizontal="center" vertical="top" wrapText="1"/>
      <protection/>
    </xf>
    <xf numFmtId="180" fontId="42" fillId="0" borderId="0" xfId="69" applyNumberFormat="1" applyFont="1" applyBorder="1" applyAlignment="1">
      <alignment horizontal="left" vertical="top" wrapText="1" indent="1"/>
      <protection/>
    </xf>
    <xf numFmtId="180" fontId="42" fillId="0" borderId="0" xfId="69" applyNumberFormat="1" applyFont="1" applyBorder="1" applyAlignment="1">
      <alignment horizontal="center" vertical="top" wrapText="1"/>
      <protection/>
    </xf>
    <xf numFmtId="0" fontId="52" fillId="0" borderId="0" xfId="69" applyNumberFormat="1" applyFont="1" applyAlignment="1">
      <alignment horizontal="justify" vertical="top"/>
      <protection/>
    </xf>
    <xf numFmtId="181" fontId="52" fillId="0" borderId="0" xfId="69" applyFont="1" applyAlignment="1">
      <alignment vertical="center"/>
      <protection/>
    </xf>
    <xf numFmtId="180" fontId="52" fillId="0" borderId="0" xfId="69" applyNumberFormat="1" applyFont="1" applyAlignment="1">
      <alignment horizontal="left" vertical="top" wrapText="1"/>
      <protection/>
    </xf>
    <xf numFmtId="180" fontId="52" fillId="0" borderId="0" xfId="69" applyNumberFormat="1" applyFont="1" applyBorder="1" applyAlignment="1">
      <alignment horizontal="center" vertical="top" wrapText="1"/>
      <protection/>
    </xf>
    <xf numFmtId="181" fontId="50" fillId="0" borderId="0" xfId="69" applyFont="1" applyAlignment="1">
      <alignment horizontal="center" vertical="center"/>
      <protection/>
    </xf>
    <xf numFmtId="181" fontId="60" fillId="0" borderId="0" xfId="69" applyFont="1" applyBorder="1" applyAlignment="1">
      <alignment horizontal="center" vertical="center"/>
      <protection/>
    </xf>
    <xf numFmtId="180" fontId="52" fillId="0" borderId="0" xfId="69" applyNumberFormat="1" applyFont="1" applyBorder="1" applyAlignment="1">
      <alignment horizontal="left" vertical="top"/>
      <protection/>
    </xf>
    <xf numFmtId="180" fontId="52" fillId="0" borderId="0" xfId="69" applyNumberFormat="1" applyFont="1" applyAlignment="1">
      <alignment horizontal="center" vertical="top"/>
      <protection/>
    </xf>
    <xf numFmtId="180" fontId="52" fillId="0" borderId="0" xfId="69" applyNumberFormat="1" applyFont="1" applyAlignment="1">
      <alignment horizontal="center" vertical="center" wrapText="1"/>
      <protection/>
    </xf>
    <xf numFmtId="180" fontId="42" fillId="0" borderId="0" xfId="69" applyNumberFormat="1" applyFont="1" applyBorder="1" applyAlignment="1">
      <alignment horizontal="center" vertical="center" wrapText="1"/>
      <protection/>
    </xf>
    <xf numFmtId="218" fontId="52" fillId="0" borderId="0" xfId="69" applyNumberFormat="1" applyFont="1" applyBorder="1" applyAlignment="1">
      <alignment horizontal="left" vertical="top" wrapText="1"/>
      <protection/>
    </xf>
    <xf numFmtId="0" fontId="50" fillId="0" borderId="0" xfId="69" applyNumberFormat="1" applyFont="1" applyAlignment="1">
      <alignment horizontal="right" vertical="top" wrapText="1"/>
      <protection/>
    </xf>
    <xf numFmtId="0" fontId="60" fillId="0" borderId="0" xfId="69" applyNumberFormat="1" applyFont="1" applyBorder="1" applyAlignment="1">
      <alignment horizontal="right" vertical="center" wrapText="1"/>
      <protection/>
    </xf>
    <xf numFmtId="49" fontId="58" fillId="0" borderId="0" xfId="69" applyNumberFormat="1" applyFont="1" applyBorder="1" applyAlignment="1">
      <alignment horizontal="center" vertical="center" wrapText="1"/>
      <protection/>
    </xf>
    <xf numFmtId="181" fontId="42" fillId="0" borderId="0" xfId="69" applyFont="1" applyBorder="1" applyAlignment="1">
      <alignment horizontal="center" vertical="center" wrapText="1"/>
      <protection/>
    </xf>
    <xf numFmtId="181" fontId="50" fillId="0" borderId="0" xfId="69" applyFont="1" applyBorder="1" applyAlignment="1">
      <alignment horizontal="center" vertical="center"/>
      <protection/>
    </xf>
    <xf numFmtId="181" fontId="42" fillId="0" borderId="0" xfId="69" applyFont="1" applyBorder="1" applyAlignment="1">
      <alignment vertical="center" wrapText="1"/>
      <protection/>
    </xf>
    <xf numFmtId="181" fontId="0" fillId="0" borderId="16" xfId="69" applyFont="1" applyBorder="1" applyAlignment="1">
      <alignment horizontal="center" vertical="center" wrapText="1"/>
      <protection/>
    </xf>
    <xf numFmtId="181" fontId="0" fillId="0" borderId="20" xfId="69" applyFont="1" applyBorder="1" applyAlignment="1">
      <alignment horizontal="center" vertical="center" wrapText="1"/>
      <protection/>
    </xf>
    <xf numFmtId="181" fontId="0" fillId="0" borderId="17" xfId="69" applyFont="1" applyBorder="1" applyAlignment="1">
      <alignment horizontal="center" vertical="center" wrapText="1"/>
      <protection/>
    </xf>
    <xf numFmtId="181" fontId="56" fillId="0" borderId="0" xfId="69" applyFont="1" applyAlignment="1">
      <alignment horizontal="center" vertical="center"/>
      <protection/>
    </xf>
    <xf numFmtId="181" fontId="0" fillId="0" borderId="11" xfId="69" applyFont="1" applyBorder="1" applyAlignment="1">
      <alignment horizontal="center" vertical="center" wrapText="1"/>
      <protection/>
    </xf>
    <xf numFmtId="181" fontId="0" fillId="0" borderId="12" xfId="69" applyFont="1" applyBorder="1" applyAlignment="1">
      <alignment horizontal="center" vertical="center" wrapText="1"/>
      <protection/>
    </xf>
    <xf numFmtId="181" fontId="0" fillId="0" borderId="0" xfId="69" applyFont="1" applyBorder="1" applyAlignment="1">
      <alignment horizontal="center" vertical="center" wrapText="1"/>
      <protection/>
    </xf>
    <xf numFmtId="181" fontId="0" fillId="0" borderId="13" xfId="69" applyFont="1" applyBorder="1" applyAlignment="1">
      <alignment horizontal="center" vertical="center" wrapText="1"/>
      <protection/>
    </xf>
    <xf numFmtId="181" fontId="0" fillId="0" borderId="18" xfId="69" applyFont="1" applyBorder="1" applyAlignment="1">
      <alignment horizontal="center" vertical="center" wrapText="1"/>
      <protection/>
    </xf>
    <xf numFmtId="181" fontId="0" fillId="0" borderId="19" xfId="69" applyFont="1" applyBorder="1" applyAlignment="1">
      <alignment horizontal="center" vertical="center" wrapText="1"/>
      <protection/>
    </xf>
    <xf numFmtId="181" fontId="0" fillId="0" borderId="15" xfId="69" applyFont="1" applyBorder="1" applyAlignment="1">
      <alignment horizontal="center" vertical="center" wrapText="1"/>
      <protection/>
    </xf>
    <xf numFmtId="181" fontId="0" fillId="0" borderId="21" xfId="69" applyFont="1" applyBorder="1" applyAlignment="1">
      <alignment horizontal="center" vertical="center" wrapText="1"/>
      <protection/>
    </xf>
    <xf numFmtId="181" fontId="1" fillId="0" borderId="0" xfId="70" applyFont="1" applyAlignment="1">
      <alignment horizontal="center" vertical="center"/>
      <protection/>
    </xf>
    <xf numFmtId="181" fontId="36" fillId="0" borderId="0" xfId="70" applyFont="1" applyBorder="1" applyAlignment="1" quotePrefix="1">
      <alignment horizontal="center" vertical="center"/>
      <protection/>
    </xf>
    <xf numFmtId="181" fontId="36" fillId="0" borderId="11" xfId="70" applyFont="1" applyBorder="1" applyAlignment="1">
      <alignment horizontal="center" vertical="center" wrapText="1"/>
      <protection/>
    </xf>
    <xf numFmtId="181" fontId="36" fillId="0" borderId="11" xfId="70" applyFont="1" applyBorder="1" applyAlignment="1">
      <alignment horizontal="center" vertical="center"/>
      <protection/>
    </xf>
    <xf numFmtId="181" fontId="36" fillId="0" borderId="12" xfId="70" applyFont="1" applyBorder="1" applyAlignment="1">
      <alignment horizontal="center" vertical="center"/>
      <protection/>
    </xf>
    <xf numFmtId="181" fontId="36" fillId="0" borderId="0" xfId="70" applyFont="1" applyBorder="1" applyAlignment="1">
      <alignment horizontal="center" vertical="center"/>
      <protection/>
    </xf>
    <xf numFmtId="181" fontId="36" fillId="0" borderId="13" xfId="70" applyFont="1" applyBorder="1" applyAlignment="1">
      <alignment horizontal="center" vertical="center"/>
      <protection/>
    </xf>
    <xf numFmtId="181" fontId="36" fillId="0" borderId="18" xfId="70" applyFont="1" applyBorder="1" applyAlignment="1">
      <alignment horizontal="center" vertical="center"/>
      <protection/>
    </xf>
    <xf numFmtId="181" fontId="36" fillId="0" borderId="19" xfId="70" applyFont="1" applyBorder="1" applyAlignment="1">
      <alignment horizontal="center" vertical="center"/>
      <protection/>
    </xf>
    <xf numFmtId="181" fontId="58" fillId="0" borderId="16" xfId="70" applyFont="1" applyBorder="1" applyAlignment="1">
      <alignment horizontal="center" vertical="center"/>
      <protection/>
    </xf>
    <xf numFmtId="181" fontId="58" fillId="0" borderId="17" xfId="70" applyFont="1" applyBorder="1" applyAlignment="1">
      <alignment horizontal="center" vertical="center"/>
      <protection/>
    </xf>
    <xf numFmtId="181" fontId="80" fillId="0" borderId="0" xfId="70" applyFont="1" applyBorder="1" applyAlignment="1">
      <alignment horizontal="center" vertical="center"/>
      <protection/>
    </xf>
    <xf numFmtId="0" fontId="36" fillId="0" borderId="16" xfId="70" applyNumberFormat="1" applyFont="1" applyBorder="1" applyAlignment="1">
      <alignment horizontal="center" vertical="center"/>
      <protection/>
    </xf>
    <xf numFmtId="0" fontId="36" fillId="0" borderId="20" xfId="70" applyNumberFormat="1" applyFont="1" applyBorder="1" applyAlignment="1">
      <alignment horizontal="center" vertical="center"/>
      <protection/>
    </xf>
    <xf numFmtId="181" fontId="58" fillId="0" borderId="15" xfId="70" applyFont="1" applyBorder="1" applyAlignment="1" quotePrefix="1">
      <alignment horizontal="center" vertical="center" wrapText="1"/>
      <protection/>
    </xf>
    <xf numFmtId="181" fontId="58" fillId="0" borderId="14" xfId="70" applyFont="1" applyBorder="1" applyAlignment="1">
      <alignment horizontal="center" vertical="center"/>
      <protection/>
    </xf>
    <xf numFmtId="181" fontId="58" fillId="0" borderId="21" xfId="70" applyFont="1" applyBorder="1" applyAlignment="1">
      <alignment horizontal="center" vertical="center"/>
      <protection/>
    </xf>
    <xf numFmtId="181" fontId="5" fillId="0" borderId="0" xfId="70" applyFont="1" applyBorder="1" applyAlignment="1" quotePrefix="1">
      <alignment horizontal="center" vertical="center"/>
      <protection/>
    </xf>
    <xf numFmtId="181" fontId="5" fillId="0" borderId="0" xfId="70" applyFont="1" applyBorder="1" applyAlignment="1">
      <alignment horizontal="center" vertical="center"/>
      <protection/>
    </xf>
    <xf numFmtId="1" fontId="36" fillId="0" borderId="23" xfId="70" applyNumberFormat="1" applyFont="1" applyBorder="1" applyAlignment="1">
      <alignment horizontal="center" vertical="center"/>
      <protection/>
    </xf>
    <xf numFmtId="1" fontId="36" fillId="0" borderId="24" xfId="70" applyNumberFormat="1" applyFont="1" applyBorder="1" applyAlignment="1">
      <alignment horizontal="center" vertical="center"/>
      <protection/>
    </xf>
    <xf numFmtId="181" fontId="36" fillId="0" borderId="23" xfId="70" applyFont="1" applyBorder="1" applyAlignment="1">
      <alignment horizontal="center" vertical="center" wrapText="1"/>
      <protection/>
    </xf>
    <xf numFmtId="181" fontId="36" fillId="0" borderId="24" xfId="70" applyFont="1" applyBorder="1" applyAlignment="1">
      <alignment horizontal="center" vertical="center"/>
      <protection/>
    </xf>
    <xf numFmtId="181" fontId="5" fillId="0" borderId="0" xfId="70" applyFont="1" applyBorder="1" applyAlignment="1">
      <alignment horizontal="center" vertical="center" wrapText="1"/>
      <protection/>
    </xf>
    <xf numFmtId="0" fontId="198" fillId="0" borderId="0" xfId="70" applyNumberFormat="1" applyFont="1" applyBorder="1" applyAlignment="1">
      <alignment horizontal="center" vertical="center"/>
      <protection/>
    </xf>
    <xf numFmtId="181" fontId="39" fillId="0" borderId="0" xfId="70" applyFont="1" applyBorder="1" applyAlignment="1" quotePrefix="1">
      <alignment horizontal="center" vertical="center" wrapText="1"/>
      <protection/>
    </xf>
    <xf numFmtId="181" fontId="39" fillId="0" borderId="0" xfId="70" applyFont="1" applyBorder="1" applyAlignment="1">
      <alignment horizontal="center" vertical="center"/>
      <protection/>
    </xf>
    <xf numFmtId="1" fontId="5" fillId="0" borderId="0" xfId="70" applyNumberFormat="1" applyFont="1" applyBorder="1" applyAlignment="1">
      <alignment horizontal="center" vertical="center"/>
      <protection/>
    </xf>
    <xf numFmtId="1" fontId="39" fillId="0" borderId="0" xfId="70" applyNumberFormat="1" applyFont="1" applyBorder="1" applyAlignment="1">
      <alignment horizontal="center" vertical="center"/>
      <protection/>
    </xf>
    <xf numFmtId="181" fontId="39" fillId="0" borderId="0" xfId="70" applyFont="1" applyBorder="1" applyAlignment="1">
      <alignment horizontal="center" vertical="center" wrapText="1"/>
      <protection/>
    </xf>
    <xf numFmtId="181" fontId="84" fillId="0" borderId="0" xfId="70" applyFont="1" applyBorder="1" applyAlignment="1">
      <alignment horizontal="left" vertical="center" wrapText="1"/>
      <protection/>
    </xf>
    <xf numFmtId="181" fontId="84" fillId="0" borderId="0" xfId="70" applyFont="1" applyBorder="1" applyAlignment="1">
      <alignment/>
      <protection/>
    </xf>
    <xf numFmtId="181" fontId="1" fillId="0" borderId="0" xfId="70" applyFont="1" applyBorder="1" applyAlignment="1">
      <alignment horizontal="center" vertical="center" wrapText="1"/>
      <protection/>
    </xf>
    <xf numFmtId="180" fontId="58" fillId="0" borderId="0" xfId="70" applyNumberFormat="1" applyFont="1" applyAlignment="1">
      <alignment horizontal="left" vertical="center"/>
      <protection/>
    </xf>
    <xf numFmtId="174" fontId="83" fillId="0" borderId="0" xfId="70" applyNumberFormat="1" applyFont="1" applyBorder="1" applyAlignment="1">
      <alignment horizontal="left" vertical="center"/>
      <protection/>
    </xf>
    <xf numFmtId="174" fontId="5" fillId="0" borderId="0" xfId="70" applyNumberFormat="1" applyFont="1" applyBorder="1" applyAlignment="1">
      <alignment horizontal="left"/>
      <protection/>
    </xf>
    <xf numFmtId="174" fontId="5" fillId="0" borderId="0" xfId="70" applyNumberFormat="1" applyFont="1" applyBorder="1" applyAlignment="1">
      <alignment horizontal="left" vertical="center"/>
      <protection/>
    </xf>
    <xf numFmtId="180" fontId="58" fillId="0" borderId="0" xfId="70" applyNumberFormat="1" applyFont="1" applyAlignment="1">
      <alignment horizontal="center" vertical="center"/>
      <protection/>
    </xf>
    <xf numFmtId="181" fontId="37" fillId="0" borderId="0" xfId="70" applyFont="1" applyBorder="1" applyAlignment="1">
      <alignment horizontal="justify" vertical="top"/>
      <protection/>
    </xf>
    <xf numFmtId="181" fontId="5" fillId="0" borderId="0" xfId="70" applyFont="1" applyBorder="1" applyAlignment="1">
      <alignment horizontal="justify" vertical="distributed"/>
      <protection/>
    </xf>
  </cellXfs>
  <cellStyles count="80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heimhaltung 2" xfId="55"/>
    <cellStyle name="geschätztes E. Dezimal" xfId="56"/>
    <cellStyle name="geschätztes E. ganzzahlig" xfId="57"/>
    <cellStyle name="Gut" xfId="58"/>
    <cellStyle name="Hyperlink" xfId="59"/>
    <cellStyle name="in Millionen" xfId="60"/>
    <cellStyle name="in Tausend" xfId="61"/>
    <cellStyle name="Comma" xfId="62"/>
    <cellStyle name="Leerzeile" xfId="63"/>
    <cellStyle name="Neutral" xfId="64"/>
    <cellStyle name="Notiz" xfId="65"/>
    <cellStyle name="Percent" xfId="66"/>
    <cellStyle name="Schlecht" xfId="67"/>
    <cellStyle name="Standard 2" xfId="68"/>
    <cellStyle name="Standard 3" xfId="69"/>
    <cellStyle name="Standard 3 2" xfId="70"/>
    <cellStyle name="Standard_jahrbuch1" xfId="71"/>
    <cellStyle name="Standard_s397e" xfId="72"/>
    <cellStyle name="Standard_Tabelle1" xfId="73"/>
    <cellStyle name="Standard_Tabelle7" xfId="74"/>
    <cellStyle name="Stichprobenfehler Dezimal" xfId="75"/>
    <cellStyle name="Stichprobenfehler ganzzahlig" xfId="76"/>
    <cellStyle name="Tabellenfach gesperrt X" xfId="77"/>
    <cellStyle name="Text mit Füllzeichen" xfId="78"/>
    <cellStyle name="Überschrift" xfId="79"/>
    <cellStyle name="Überschrift 1" xfId="80"/>
    <cellStyle name="Überschrift 2" xfId="81"/>
    <cellStyle name="Überschrift 3" xfId="82"/>
    <cellStyle name="Überschrift 4" xfId="83"/>
    <cellStyle name="Ü-Haupt[I,II]" xfId="84"/>
    <cellStyle name="Ü-Tabellen[1.,2.]" xfId="85"/>
    <cellStyle name="Ü-Zwischen[A,B]" xfId="86"/>
    <cellStyle name="Verknüpfte Zelle" xfId="87"/>
    <cellStyle name="vorläufiges E. Dezimal" xfId="88"/>
    <cellStyle name="vorläufiges E. ganzzahlig" xfId="89"/>
    <cellStyle name="Currency" xfId="90"/>
    <cellStyle name="Currency [0]" xfId="91"/>
    <cellStyle name="Warnender Text" xfId="92"/>
    <cellStyle name="Zelle überprüfe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7</xdr:col>
      <xdr:colOff>876300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34200" y="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15125" y="98107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10</xdr:row>
      <xdr:rowOff>133350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715125" y="98107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38100</xdr:colOff>
      <xdr:row>7</xdr:row>
      <xdr:rowOff>28575</xdr:rowOff>
    </xdr:from>
    <xdr:to>
      <xdr:col>8</xdr:col>
      <xdr:colOff>0</xdr:colOff>
      <xdr:row>11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753225" y="1133475"/>
          <a:ext cx="8382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857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2857500" y="0"/>
          <a:ext cx="752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505325" y="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52863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52863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28289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2857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8</xdr:col>
      <xdr:colOff>0</xdr:colOff>
      <xdr:row>10</xdr:row>
      <xdr:rowOff>133350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5305425" y="1247775"/>
          <a:ext cx="8477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Bauholz, -glas und 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8267700" y="4953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75</xdr:row>
      <xdr:rowOff>0</xdr:rowOff>
    </xdr:from>
    <xdr:to>
      <xdr:col>4</xdr:col>
      <xdr:colOff>38100</xdr:colOff>
      <xdr:row>75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410075" y="11477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77</xdr:row>
      <xdr:rowOff>0</xdr:rowOff>
    </xdr:from>
    <xdr:to>
      <xdr:col>17</xdr:col>
      <xdr:colOff>38100</xdr:colOff>
      <xdr:row>77</xdr:row>
      <xdr:rowOff>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2077700" y="11896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8"/>
  <sheetViews>
    <sheetView tabSelected="1" zoomScale="110" zoomScaleNormal="110" workbookViewId="0" topLeftCell="A1">
      <selection activeCell="I67" sqref="I67"/>
    </sheetView>
  </sheetViews>
  <sheetFormatPr defaultColWidth="11.421875" defaultRowHeight="12.75"/>
  <cols>
    <col min="1" max="1" width="24.28125" style="2" bestFit="1" customWidth="1"/>
    <col min="2" max="2" width="4.00390625" style="2" customWidth="1"/>
    <col min="3" max="5" width="9.28125" style="2" customWidth="1"/>
    <col min="6" max="6" width="10.421875" style="2" customWidth="1"/>
    <col min="7" max="7" width="9.7109375" style="2" customWidth="1"/>
    <col min="8" max="10" width="9.28125" style="2" customWidth="1"/>
    <col min="11" max="16384" width="11.421875" style="2" customWidth="1"/>
  </cols>
  <sheetData>
    <row r="3" spans="1:10" s="1" customFormat="1" ht="12.75">
      <c r="A3" s="1037" t="s">
        <v>408</v>
      </c>
      <c r="B3" s="1037"/>
      <c r="C3" s="1037"/>
      <c r="D3" s="1037"/>
      <c r="E3" s="1037"/>
      <c r="F3" s="1037"/>
      <c r="G3" s="1037"/>
      <c r="H3" s="1037"/>
      <c r="I3" s="1037"/>
      <c r="J3" s="1037"/>
    </row>
    <row r="4" spans="1:10" s="1" customFormat="1" ht="12.75">
      <c r="A4" s="1037" t="s">
        <v>190</v>
      </c>
      <c r="B4" s="1037"/>
      <c r="C4" s="1037"/>
      <c r="D4" s="1037"/>
      <c r="E4" s="1037"/>
      <c r="F4" s="1037"/>
      <c r="G4" s="1037"/>
      <c r="H4" s="1037"/>
      <c r="I4" s="1037"/>
      <c r="J4" s="1037"/>
    </row>
    <row r="5" ht="11.25" customHeight="1">
      <c r="H5" s="227"/>
    </row>
    <row r="6" spans="1:11" ht="15" customHeight="1">
      <c r="A6" s="4"/>
      <c r="B6" s="228"/>
      <c r="C6" s="1030" t="s">
        <v>409</v>
      </c>
      <c r="D6" s="1039" t="s">
        <v>24</v>
      </c>
      <c r="E6" s="1040"/>
      <c r="F6" s="1041"/>
      <c r="G6" s="1039" t="s">
        <v>20</v>
      </c>
      <c r="H6" s="1040"/>
      <c r="I6" s="1040"/>
      <c r="J6" s="1040"/>
      <c r="K6" s="9"/>
    </row>
    <row r="7" spans="1:11" ht="11.25" customHeight="1">
      <c r="A7" s="192" t="s">
        <v>0</v>
      </c>
      <c r="B7" s="229"/>
      <c r="C7" s="1038"/>
      <c r="D7" s="1042">
        <v>2010</v>
      </c>
      <c r="E7" s="1042">
        <v>2011</v>
      </c>
      <c r="F7" s="1030" t="s">
        <v>256</v>
      </c>
      <c r="G7" s="1042">
        <v>2010</v>
      </c>
      <c r="H7" s="1042">
        <v>2011</v>
      </c>
      <c r="I7" s="1034" t="s">
        <v>255</v>
      </c>
      <c r="J7" s="1035"/>
      <c r="K7" s="9"/>
    </row>
    <row r="8" spans="1:11" ht="22.5" customHeight="1">
      <c r="A8" s="229"/>
      <c r="B8" s="229"/>
      <c r="C8" s="1038"/>
      <c r="D8" s="1043"/>
      <c r="E8" s="1043"/>
      <c r="F8" s="1038"/>
      <c r="G8" s="1043"/>
      <c r="H8" s="1043"/>
      <c r="I8" s="1030" t="s">
        <v>257</v>
      </c>
      <c r="J8" s="1032" t="s">
        <v>258</v>
      </c>
      <c r="K8" s="9"/>
    </row>
    <row r="9" spans="1:11" ht="9.75">
      <c r="A9" s="229"/>
      <c r="B9" s="230" t="s">
        <v>247</v>
      </c>
      <c r="C9" s="1031"/>
      <c r="D9" s="1044"/>
      <c r="E9" s="1044"/>
      <c r="F9" s="1031"/>
      <c r="G9" s="1044"/>
      <c r="H9" s="1044"/>
      <c r="I9" s="1031"/>
      <c r="J9" s="1033"/>
      <c r="K9" s="9"/>
    </row>
    <row r="10" spans="1:11" ht="9.75">
      <c r="A10" s="231"/>
      <c r="B10" s="232" t="s">
        <v>335</v>
      </c>
      <c r="C10" s="3" t="s">
        <v>2</v>
      </c>
      <c r="D10" s="1034" t="s">
        <v>3</v>
      </c>
      <c r="E10" s="1035"/>
      <c r="F10" s="1035"/>
      <c r="G10" s="1035"/>
      <c r="H10" s="1035"/>
      <c r="I10" s="1035"/>
      <c r="J10" s="1035"/>
      <c r="K10" s="9"/>
    </row>
    <row r="11" spans="1:10" ht="10.5" customHeight="1">
      <c r="A11" s="4"/>
      <c r="B11" s="5"/>
      <c r="F11" s="8"/>
      <c r="G11" s="8"/>
      <c r="H11" s="8"/>
      <c r="J11" s="8"/>
    </row>
    <row r="12" spans="1:11" ht="14.25" customHeight="1">
      <c r="A12" s="233" t="s">
        <v>410</v>
      </c>
      <c r="B12" s="234" t="s">
        <v>246</v>
      </c>
      <c r="C12" s="23">
        <v>397</v>
      </c>
      <c r="D12" s="177">
        <v>6064356</v>
      </c>
      <c r="E12" s="177">
        <v>6202251</v>
      </c>
      <c r="F12" s="8">
        <v>6141752</v>
      </c>
      <c r="G12" s="177">
        <v>1118591</v>
      </c>
      <c r="H12" s="177">
        <v>943922</v>
      </c>
      <c r="I12" s="8">
        <v>696378</v>
      </c>
      <c r="J12" s="8">
        <v>121166</v>
      </c>
      <c r="K12" s="8"/>
    </row>
    <row r="13" spans="1:11" ht="14.25" customHeight="1">
      <c r="A13" s="233"/>
      <c r="B13" s="234" t="s">
        <v>336</v>
      </c>
      <c r="C13" s="23">
        <v>37</v>
      </c>
      <c r="D13" s="177">
        <v>260724</v>
      </c>
      <c r="E13" s="177">
        <v>339565</v>
      </c>
      <c r="F13" s="8">
        <v>299079</v>
      </c>
      <c r="G13" s="177">
        <v>256582</v>
      </c>
      <c r="H13" s="177">
        <v>346477</v>
      </c>
      <c r="I13" s="8">
        <v>259138</v>
      </c>
      <c r="J13" s="8">
        <v>80218</v>
      </c>
      <c r="K13" s="8"/>
    </row>
    <row r="14" spans="1:11" ht="11.25" customHeight="1">
      <c r="A14" s="6"/>
      <c r="B14" s="234"/>
      <c r="C14" s="23"/>
      <c r="D14" s="177"/>
      <c r="E14" s="177"/>
      <c r="F14" s="8"/>
      <c r="G14" s="177"/>
      <c r="H14" s="177"/>
      <c r="I14" s="8"/>
      <c r="J14" s="8"/>
      <c r="K14" s="8"/>
    </row>
    <row r="15" spans="1:11" ht="11.25" customHeight="1">
      <c r="A15" s="9" t="s">
        <v>69</v>
      </c>
      <c r="B15" s="234" t="s">
        <v>246</v>
      </c>
      <c r="C15" s="23">
        <v>38</v>
      </c>
      <c r="D15" s="177">
        <v>3878971</v>
      </c>
      <c r="E15" s="177">
        <v>3526565</v>
      </c>
      <c r="F15" s="177">
        <v>3339288</v>
      </c>
      <c r="G15" s="177">
        <v>977355</v>
      </c>
      <c r="H15" s="177">
        <v>917633</v>
      </c>
      <c r="I15" s="8">
        <v>114046</v>
      </c>
      <c r="J15" s="8">
        <v>795936</v>
      </c>
      <c r="K15" s="8"/>
    </row>
    <row r="16" spans="1:11" ht="14.25" customHeight="1">
      <c r="A16" s="233" t="s">
        <v>411</v>
      </c>
      <c r="B16" s="234" t="s">
        <v>336</v>
      </c>
      <c r="C16" s="23">
        <v>24</v>
      </c>
      <c r="D16" s="177">
        <v>381234</v>
      </c>
      <c r="E16" s="177">
        <v>286078</v>
      </c>
      <c r="F16" s="177">
        <v>215894</v>
      </c>
      <c r="G16" s="177">
        <v>305970</v>
      </c>
      <c r="H16" s="177">
        <v>196225</v>
      </c>
      <c r="I16" s="8">
        <v>35260</v>
      </c>
      <c r="J16" s="8">
        <v>159904</v>
      </c>
      <c r="K16" s="201"/>
    </row>
    <row r="17" spans="1:11" ht="11.25" customHeight="1">
      <c r="A17" s="233"/>
      <c r="B17" s="235"/>
      <c r="C17" s="8"/>
      <c r="D17" s="8"/>
      <c r="E17" s="8"/>
      <c r="F17" s="8"/>
      <c r="G17" s="8"/>
      <c r="H17" s="8"/>
      <c r="I17" s="8"/>
      <c r="J17" s="8"/>
      <c r="K17" s="8"/>
    </row>
    <row r="18" spans="1:11" ht="11.25" customHeight="1">
      <c r="A18" s="233" t="s">
        <v>7</v>
      </c>
      <c r="B18" s="233"/>
      <c r="C18" s="8"/>
      <c r="D18" s="8"/>
      <c r="E18" s="8"/>
      <c r="F18" s="8"/>
      <c r="G18" s="8"/>
      <c r="H18" s="8"/>
      <c r="I18" s="8"/>
      <c r="J18" s="8"/>
      <c r="K18" s="8"/>
    </row>
    <row r="19" spans="1:11" ht="11.25" customHeight="1">
      <c r="A19" s="1036" t="s">
        <v>412</v>
      </c>
      <c r="B19" s="1036"/>
      <c r="C19" s="1036"/>
      <c r="D19" s="1036"/>
      <c r="E19" s="1036"/>
      <c r="F19" s="1036"/>
      <c r="G19" s="1036"/>
      <c r="H19" s="1036"/>
      <c r="I19" s="1036"/>
      <c r="J19" s="1036"/>
      <c r="K19" s="8"/>
    </row>
    <row r="20" spans="1:11" ht="14.25" customHeight="1">
      <c r="A20" s="1036"/>
      <c r="B20" s="1036"/>
      <c r="C20" s="1036"/>
      <c r="D20" s="1036"/>
      <c r="E20" s="1036"/>
      <c r="F20" s="1036"/>
      <c r="G20" s="1036"/>
      <c r="H20" s="1036"/>
      <c r="I20" s="1036"/>
      <c r="J20" s="1036"/>
      <c r="K20" s="8"/>
    </row>
    <row r="21" spans="1:11" ht="14.25" customHeight="1">
      <c r="A21" s="1036"/>
      <c r="B21" s="1036"/>
      <c r="C21" s="1036"/>
      <c r="D21" s="1036"/>
      <c r="E21" s="1036"/>
      <c r="F21" s="1036"/>
      <c r="G21" s="1036"/>
      <c r="H21" s="1036"/>
      <c r="I21" s="1036"/>
      <c r="J21" s="1036"/>
      <c r="K21" s="8"/>
    </row>
    <row r="22" spans="1:11" ht="9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ht="9.7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ht="9.7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2" ht="12.75">
      <c r="A25" s="1037" t="s">
        <v>413</v>
      </c>
      <c r="B25" s="1037"/>
      <c r="C25" s="1037"/>
      <c r="D25" s="1037"/>
      <c r="E25" s="1037"/>
      <c r="F25" s="1037"/>
      <c r="G25" s="1037"/>
      <c r="H25" s="1037"/>
      <c r="I25" s="1037"/>
      <c r="J25" s="1037"/>
      <c r="K25" s="8"/>
      <c r="L25" s="10"/>
    </row>
    <row r="26" spans="1:12" ht="12.75">
      <c r="A26" s="1037" t="s">
        <v>189</v>
      </c>
      <c r="B26" s="1037"/>
      <c r="C26" s="1037"/>
      <c r="D26" s="1037"/>
      <c r="E26" s="1037"/>
      <c r="F26" s="1037"/>
      <c r="G26" s="1037"/>
      <c r="H26" s="1037"/>
      <c r="I26" s="1037"/>
      <c r="J26" s="1037"/>
      <c r="K26" s="8"/>
      <c r="L26" s="10"/>
    </row>
    <row r="27" spans="8:11" ht="11.25" customHeight="1">
      <c r="H27" s="227"/>
      <c r="K27" s="8"/>
    </row>
    <row r="28" spans="1:11" ht="15" customHeight="1">
      <c r="A28" s="4"/>
      <c r="B28" s="228"/>
      <c r="C28" s="1030" t="s">
        <v>409</v>
      </c>
      <c r="D28" s="1039" t="s">
        <v>24</v>
      </c>
      <c r="E28" s="1040"/>
      <c r="F28" s="1041"/>
      <c r="G28" s="1039" t="s">
        <v>20</v>
      </c>
      <c r="H28" s="1040"/>
      <c r="I28" s="1040"/>
      <c r="J28" s="1040"/>
      <c r="K28" s="8"/>
    </row>
    <row r="29" spans="1:11" ht="11.25" customHeight="1">
      <c r="A29" s="192" t="s">
        <v>0</v>
      </c>
      <c r="B29" s="229"/>
      <c r="C29" s="1038"/>
      <c r="D29" s="1042">
        <v>2010</v>
      </c>
      <c r="E29" s="1042">
        <v>2011</v>
      </c>
      <c r="F29" s="1030" t="s">
        <v>256</v>
      </c>
      <c r="G29" s="1042">
        <v>2010</v>
      </c>
      <c r="H29" s="1042">
        <v>2011</v>
      </c>
      <c r="I29" s="1034" t="s">
        <v>255</v>
      </c>
      <c r="J29" s="1035"/>
      <c r="K29" s="8"/>
    </row>
    <row r="30" spans="1:11" ht="11.25" customHeight="1">
      <c r="A30" s="229"/>
      <c r="B30" s="229"/>
      <c r="C30" s="1038"/>
      <c r="D30" s="1043"/>
      <c r="E30" s="1043"/>
      <c r="F30" s="1038"/>
      <c r="G30" s="1043"/>
      <c r="H30" s="1043"/>
      <c r="I30" s="1030" t="s">
        <v>257</v>
      </c>
      <c r="J30" s="1032" t="s">
        <v>258</v>
      </c>
      <c r="K30" s="8"/>
    </row>
    <row r="31" spans="1:11" ht="9.75">
      <c r="A31" s="229"/>
      <c r="B31" s="230" t="s">
        <v>247</v>
      </c>
      <c r="C31" s="1031"/>
      <c r="D31" s="1044"/>
      <c r="E31" s="1044"/>
      <c r="F31" s="1031"/>
      <c r="G31" s="1044"/>
      <c r="H31" s="1044"/>
      <c r="I31" s="1031"/>
      <c r="J31" s="1033"/>
      <c r="K31" s="8"/>
    </row>
    <row r="32" spans="1:11" ht="9.75">
      <c r="A32" s="231"/>
      <c r="B32" s="236" t="s">
        <v>335</v>
      </c>
      <c r="C32" s="3" t="s">
        <v>2</v>
      </c>
      <c r="D32" s="1034" t="s">
        <v>3</v>
      </c>
      <c r="E32" s="1035"/>
      <c r="F32" s="1035"/>
      <c r="G32" s="1035"/>
      <c r="H32" s="1035"/>
      <c r="I32" s="1035"/>
      <c r="J32" s="1035"/>
      <c r="K32" s="8"/>
    </row>
    <row r="33" spans="1:11" ht="9.75">
      <c r="A33" s="4"/>
      <c r="B33" s="5"/>
      <c r="C33" s="8"/>
      <c r="D33" s="8"/>
      <c r="E33" s="8"/>
      <c r="F33" s="8"/>
      <c r="G33" s="8"/>
      <c r="H33" s="8"/>
      <c r="I33" s="8"/>
      <c r="J33" s="8"/>
      <c r="K33" s="8"/>
    </row>
    <row r="34" spans="1:11" ht="9.75">
      <c r="A34" s="9" t="s">
        <v>263</v>
      </c>
      <c r="B34" s="234" t="s">
        <v>246</v>
      </c>
      <c r="C34" s="23">
        <v>19</v>
      </c>
      <c r="D34" s="177">
        <v>749321</v>
      </c>
      <c r="E34" s="177">
        <v>617643</v>
      </c>
      <c r="F34" s="177">
        <v>598352</v>
      </c>
      <c r="G34" s="177">
        <v>749971</v>
      </c>
      <c r="H34" s="177">
        <v>580609</v>
      </c>
      <c r="I34" s="177">
        <v>51609</v>
      </c>
      <c r="J34" s="177">
        <v>461604</v>
      </c>
      <c r="K34" s="8"/>
    </row>
    <row r="35" spans="1:12" ht="9.75">
      <c r="A35" s="9" t="s">
        <v>362</v>
      </c>
      <c r="B35" s="234" t="s">
        <v>336</v>
      </c>
      <c r="C35" s="23">
        <v>10</v>
      </c>
      <c r="D35" s="177">
        <v>48673</v>
      </c>
      <c r="E35" s="177">
        <v>30492</v>
      </c>
      <c r="F35" s="177">
        <v>21436</v>
      </c>
      <c r="G35" s="177">
        <v>13387</v>
      </c>
      <c r="H35" s="177">
        <v>14819</v>
      </c>
      <c r="I35" s="178" t="s">
        <v>8</v>
      </c>
      <c r="J35" s="177">
        <v>14819</v>
      </c>
      <c r="K35" s="8"/>
      <c r="L35" s="8"/>
    </row>
    <row r="36" spans="1:12" ht="9.75">
      <c r="A36" s="9"/>
      <c r="B36" s="237"/>
      <c r="C36" s="23"/>
      <c r="D36" s="177"/>
      <c r="E36" s="177"/>
      <c r="F36" s="177"/>
      <c r="G36" s="177"/>
      <c r="H36" s="177"/>
      <c r="I36" s="177"/>
      <c r="J36" s="177"/>
      <c r="K36" s="8"/>
      <c r="L36" s="8"/>
    </row>
    <row r="37" spans="1:12" ht="9.75">
      <c r="A37" s="9" t="s">
        <v>4</v>
      </c>
      <c r="B37" s="234" t="s">
        <v>246</v>
      </c>
      <c r="C37" s="23">
        <v>249</v>
      </c>
      <c r="D37" s="177">
        <v>4385403</v>
      </c>
      <c r="E37" s="177">
        <v>4090311</v>
      </c>
      <c r="F37" s="177">
        <v>3992974</v>
      </c>
      <c r="G37" s="177">
        <v>500667</v>
      </c>
      <c r="H37" s="177">
        <v>520630</v>
      </c>
      <c r="I37" s="177">
        <v>61691</v>
      </c>
      <c r="J37" s="177">
        <v>411745</v>
      </c>
      <c r="K37" s="8"/>
      <c r="L37" s="8"/>
    </row>
    <row r="38" spans="1:12" ht="9.75">
      <c r="A38" s="9" t="s">
        <v>251</v>
      </c>
      <c r="B38" s="234" t="s">
        <v>336</v>
      </c>
      <c r="C38" s="23">
        <v>185</v>
      </c>
      <c r="D38" s="177">
        <v>2024192</v>
      </c>
      <c r="E38" s="177">
        <v>1440201</v>
      </c>
      <c r="F38" s="177">
        <v>1389608</v>
      </c>
      <c r="G38" s="177">
        <v>84938</v>
      </c>
      <c r="H38" s="177">
        <v>86153</v>
      </c>
      <c r="I38" s="177">
        <v>24590</v>
      </c>
      <c r="J38" s="177">
        <v>44292</v>
      </c>
      <c r="K38" s="8"/>
      <c r="L38" s="8"/>
    </row>
    <row r="39" spans="1:12" ht="9.75">
      <c r="A39" s="9"/>
      <c r="B39" s="234"/>
      <c r="C39" s="23"/>
      <c r="D39" s="177"/>
      <c r="E39" s="177"/>
      <c r="F39" s="177"/>
      <c r="G39" s="177"/>
      <c r="H39" s="177"/>
      <c r="I39" s="177"/>
      <c r="J39" s="177"/>
      <c r="K39" s="8"/>
      <c r="L39" s="8"/>
    </row>
    <row r="40" spans="1:12" ht="9.75">
      <c r="A40" s="9" t="s">
        <v>249</v>
      </c>
      <c r="B40" s="234" t="s">
        <v>246</v>
      </c>
      <c r="C40" s="23">
        <v>192</v>
      </c>
      <c r="D40" s="177">
        <v>132431</v>
      </c>
      <c r="E40" s="177">
        <v>100071</v>
      </c>
      <c r="F40" s="177">
        <v>98131</v>
      </c>
      <c r="G40" s="177">
        <v>138764</v>
      </c>
      <c r="H40" s="177">
        <v>109591</v>
      </c>
      <c r="I40" s="177">
        <v>27</v>
      </c>
      <c r="J40" s="177">
        <v>102442</v>
      </c>
      <c r="K40" s="8"/>
      <c r="L40" s="8"/>
    </row>
    <row r="41" spans="1:12" ht="9.75">
      <c r="A41" s="9" t="s">
        <v>250</v>
      </c>
      <c r="B41" s="234" t="s">
        <v>336</v>
      </c>
      <c r="C41" s="23">
        <v>188</v>
      </c>
      <c r="D41" s="177">
        <v>132419</v>
      </c>
      <c r="E41" s="177">
        <v>98497</v>
      </c>
      <c r="F41" s="177">
        <v>96557</v>
      </c>
      <c r="G41" s="177">
        <v>4789</v>
      </c>
      <c r="H41" s="177">
        <v>3381</v>
      </c>
      <c r="I41" s="177">
        <v>10</v>
      </c>
      <c r="J41" s="177">
        <v>3038</v>
      </c>
      <c r="K41" s="8"/>
      <c r="L41" s="8"/>
    </row>
    <row r="42" spans="1:12" ht="9.75">
      <c r="A42" s="9"/>
      <c r="B42" s="234"/>
      <c r="C42" s="23"/>
      <c r="D42" s="177"/>
      <c r="E42" s="177"/>
      <c r="F42" s="177"/>
      <c r="G42" s="177"/>
      <c r="H42" s="177"/>
      <c r="I42" s="177"/>
      <c r="J42" s="177"/>
      <c r="K42" s="8"/>
      <c r="L42" s="8"/>
    </row>
    <row r="43" spans="1:12" ht="9.75">
      <c r="A43" s="9" t="s">
        <v>248</v>
      </c>
      <c r="B43" s="234" t="s">
        <v>246</v>
      </c>
      <c r="C43" s="23">
        <v>257</v>
      </c>
      <c r="D43" s="177">
        <v>3202723</v>
      </c>
      <c r="E43" s="177">
        <v>3470180</v>
      </c>
      <c r="F43" s="177">
        <v>2904432</v>
      </c>
      <c r="G43" s="177">
        <v>297440</v>
      </c>
      <c r="H43" s="177">
        <v>301896</v>
      </c>
      <c r="I43" s="177">
        <v>56410</v>
      </c>
      <c r="J43" s="177">
        <v>140889</v>
      </c>
      <c r="K43" s="8"/>
      <c r="L43" s="8"/>
    </row>
    <row r="44" spans="1:12" ht="9.75">
      <c r="A44" s="9"/>
      <c r="B44" s="234" t="s">
        <v>336</v>
      </c>
      <c r="C44" s="23">
        <v>11</v>
      </c>
      <c r="D44" s="177">
        <v>348010</v>
      </c>
      <c r="E44" s="177">
        <v>381829</v>
      </c>
      <c r="F44" s="177">
        <v>328685</v>
      </c>
      <c r="G44" s="177">
        <v>69970</v>
      </c>
      <c r="H44" s="177">
        <v>66406</v>
      </c>
      <c r="I44" s="177">
        <v>2887</v>
      </c>
      <c r="J44" s="177">
        <v>63519</v>
      </c>
      <c r="K44" s="8"/>
      <c r="L44" s="8"/>
    </row>
    <row r="45" spans="1:12" ht="9.75">
      <c r="A45" s="9"/>
      <c r="B45" s="234"/>
      <c r="C45" s="23"/>
      <c r="D45" s="177"/>
      <c r="E45" s="177"/>
      <c r="F45" s="177"/>
      <c r="G45" s="177"/>
      <c r="H45" s="177"/>
      <c r="I45" s="177"/>
      <c r="J45" s="177"/>
      <c r="K45" s="8"/>
      <c r="L45" s="8"/>
    </row>
    <row r="46" spans="1:12" ht="9.75">
      <c r="A46" s="9" t="s">
        <v>243</v>
      </c>
      <c r="B46" s="234" t="s">
        <v>246</v>
      </c>
      <c r="C46" s="23">
        <v>1098</v>
      </c>
      <c r="D46" s="177">
        <v>2275911</v>
      </c>
      <c r="E46" s="177">
        <v>2453553</v>
      </c>
      <c r="F46" s="177">
        <v>2402501</v>
      </c>
      <c r="G46" s="177">
        <v>1524093</v>
      </c>
      <c r="H46" s="177">
        <v>1761966</v>
      </c>
      <c r="I46" s="177">
        <v>39440</v>
      </c>
      <c r="J46" s="177">
        <v>154102</v>
      </c>
      <c r="K46" s="8"/>
      <c r="L46" s="8"/>
    </row>
    <row r="47" spans="1:12" ht="9.75">
      <c r="A47" s="9" t="s">
        <v>244</v>
      </c>
      <c r="B47" s="234" t="s">
        <v>336</v>
      </c>
      <c r="C47" s="178" t="s">
        <v>8</v>
      </c>
      <c r="D47" s="178" t="s">
        <v>8</v>
      </c>
      <c r="E47" s="178" t="s">
        <v>8</v>
      </c>
      <c r="F47" s="178" t="s">
        <v>8</v>
      </c>
      <c r="G47" s="178" t="s">
        <v>8</v>
      </c>
      <c r="H47" s="178" t="s">
        <v>8</v>
      </c>
      <c r="I47" s="178" t="s">
        <v>8</v>
      </c>
      <c r="J47" s="178" t="s">
        <v>8</v>
      </c>
      <c r="K47" s="8"/>
      <c r="L47" s="8"/>
    </row>
    <row r="48" spans="1:12" ht="9.75">
      <c r="A48" s="9"/>
      <c r="B48" s="234"/>
      <c r="C48" s="23"/>
      <c r="D48" s="177"/>
      <c r="E48" s="177"/>
      <c r="F48" s="177"/>
      <c r="G48" s="177"/>
      <c r="H48" s="177"/>
      <c r="I48" s="177"/>
      <c r="J48" s="177"/>
      <c r="K48" s="8"/>
      <c r="L48" s="8"/>
    </row>
    <row r="49" spans="1:12" ht="9.75">
      <c r="A49" s="9" t="s">
        <v>187</v>
      </c>
      <c r="B49" s="234" t="s">
        <v>246</v>
      </c>
      <c r="C49" s="23">
        <v>166</v>
      </c>
      <c r="D49" s="177">
        <v>2845516</v>
      </c>
      <c r="E49" s="177">
        <v>2802628</v>
      </c>
      <c r="F49" s="177">
        <v>2290967</v>
      </c>
      <c r="G49" s="177">
        <v>2916746</v>
      </c>
      <c r="H49" s="177">
        <v>2871326</v>
      </c>
      <c r="I49" s="177">
        <v>130686</v>
      </c>
      <c r="J49" s="177">
        <v>1888119</v>
      </c>
      <c r="K49" s="8"/>
      <c r="L49" s="8"/>
    </row>
    <row r="50" spans="1:12" ht="9.75">
      <c r="A50" s="9"/>
      <c r="B50" s="234" t="s">
        <v>336</v>
      </c>
      <c r="C50" s="23">
        <v>16</v>
      </c>
      <c r="D50" s="177">
        <v>79632</v>
      </c>
      <c r="E50" s="177">
        <v>76520</v>
      </c>
      <c r="F50" s="177">
        <v>51198</v>
      </c>
      <c r="G50" s="177">
        <v>227549</v>
      </c>
      <c r="H50" s="177">
        <v>194549</v>
      </c>
      <c r="I50" s="177">
        <v>24</v>
      </c>
      <c r="J50" s="177">
        <v>189590</v>
      </c>
      <c r="K50" s="8"/>
      <c r="L50" s="8"/>
    </row>
    <row r="51" spans="1:12" ht="9.75">
      <c r="A51" s="9"/>
      <c r="B51" s="234"/>
      <c r="C51" s="23"/>
      <c r="D51" s="177"/>
      <c r="E51" s="177"/>
      <c r="F51" s="177"/>
      <c r="G51" s="177"/>
      <c r="H51" s="177"/>
      <c r="I51" s="177"/>
      <c r="J51" s="177"/>
      <c r="K51" s="8"/>
      <c r="L51" s="8"/>
    </row>
    <row r="52" spans="1:12" ht="15.75" customHeight="1">
      <c r="A52" s="9" t="s">
        <v>414</v>
      </c>
      <c r="B52" s="234" t="s">
        <v>246</v>
      </c>
      <c r="C52" s="23">
        <v>50</v>
      </c>
      <c r="D52" s="177">
        <v>1364754</v>
      </c>
      <c r="E52" s="177">
        <v>1490198</v>
      </c>
      <c r="F52" s="177">
        <v>1205607</v>
      </c>
      <c r="G52" s="177">
        <v>1185181</v>
      </c>
      <c r="H52" s="177">
        <v>1315155</v>
      </c>
      <c r="I52" s="177">
        <v>45822</v>
      </c>
      <c r="J52" s="177">
        <v>546578</v>
      </c>
      <c r="K52" s="8"/>
      <c r="L52" s="8"/>
    </row>
    <row r="53" spans="1:12" ht="15.75" customHeight="1">
      <c r="A53" s="9"/>
      <c r="B53" s="234" t="s">
        <v>336</v>
      </c>
      <c r="C53" s="23">
        <v>17</v>
      </c>
      <c r="D53" s="177">
        <v>97499</v>
      </c>
      <c r="E53" s="177">
        <v>86620</v>
      </c>
      <c r="F53" s="177">
        <v>77063</v>
      </c>
      <c r="G53" s="177">
        <v>295962</v>
      </c>
      <c r="H53" s="177">
        <v>294363</v>
      </c>
      <c r="I53" s="177">
        <v>1360</v>
      </c>
      <c r="J53" s="177">
        <v>105521</v>
      </c>
      <c r="K53" s="8"/>
      <c r="L53" s="8"/>
    </row>
    <row r="54" spans="1:12" ht="9.75">
      <c r="A54" s="9"/>
      <c r="B54" s="237"/>
      <c r="C54" s="23"/>
      <c r="D54" s="177"/>
      <c r="E54" s="177"/>
      <c r="F54" s="177"/>
      <c r="G54" s="177"/>
      <c r="H54" s="177"/>
      <c r="I54" s="177"/>
      <c r="J54" s="177"/>
      <c r="K54" s="8"/>
      <c r="L54" s="8"/>
    </row>
    <row r="55" spans="1:11" ht="9.75">
      <c r="A55" s="9" t="s">
        <v>5</v>
      </c>
      <c r="B55" s="234" t="s">
        <v>246</v>
      </c>
      <c r="C55" s="23">
        <v>197</v>
      </c>
      <c r="D55" s="177">
        <v>3691479</v>
      </c>
      <c r="E55" s="177">
        <v>3778767</v>
      </c>
      <c r="F55" s="177">
        <v>3354543</v>
      </c>
      <c r="G55" s="177">
        <v>3641205</v>
      </c>
      <c r="H55" s="177">
        <v>3740155</v>
      </c>
      <c r="I55" s="177">
        <v>154151</v>
      </c>
      <c r="J55" s="177">
        <v>1977910</v>
      </c>
      <c r="K55" s="8"/>
    </row>
    <row r="56" spans="1:11" ht="9.75">
      <c r="A56" s="9"/>
      <c r="B56" s="234" t="s">
        <v>336</v>
      </c>
      <c r="C56" s="23">
        <v>32</v>
      </c>
      <c r="D56" s="177">
        <v>28860</v>
      </c>
      <c r="E56" s="177">
        <v>25630</v>
      </c>
      <c r="F56" s="177">
        <v>20006</v>
      </c>
      <c r="G56" s="177">
        <v>22452</v>
      </c>
      <c r="H56" s="177">
        <v>19401</v>
      </c>
      <c r="I56" s="178">
        <v>1538</v>
      </c>
      <c r="J56" s="177">
        <v>13863</v>
      </c>
      <c r="K56" s="8"/>
    </row>
    <row r="57" spans="1:12" ht="9.75">
      <c r="A57" s="9"/>
      <c r="B57" s="234"/>
      <c r="C57" s="23"/>
      <c r="D57" s="177"/>
      <c r="E57" s="177"/>
      <c r="F57" s="177"/>
      <c r="G57" s="177"/>
      <c r="H57" s="177"/>
      <c r="I57" s="177"/>
      <c r="J57" s="177"/>
      <c r="K57" s="8"/>
      <c r="L57" s="8"/>
    </row>
    <row r="58" spans="1:12" ht="9.75">
      <c r="A58" s="9" t="s">
        <v>6</v>
      </c>
      <c r="B58" s="234" t="s">
        <v>246</v>
      </c>
      <c r="C58" s="23">
        <v>66</v>
      </c>
      <c r="D58" s="177">
        <v>143444</v>
      </c>
      <c r="E58" s="177">
        <v>139907</v>
      </c>
      <c r="F58" s="177">
        <v>126634</v>
      </c>
      <c r="G58" s="177">
        <v>122552</v>
      </c>
      <c r="H58" s="177">
        <v>122999</v>
      </c>
      <c r="I58" s="177">
        <v>3123</v>
      </c>
      <c r="J58" s="177">
        <v>116925</v>
      </c>
      <c r="K58" s="8"/>
      <c r="L58" s="8"/>
    </row>
    <row r="59" spans="1:12" ht="9.75">
      <c r="A59" s="9" t="s">
        <v>252</v>
      </c>
      <c r="B59" s="234" t="s">
        <v>336</v>
      </c>
      <c r="C59" s="23">
        <v>37</v>
      </c>
      <c r="D59" s="177">
        <v>109733</v>
      </c>
      <c r="E59" s="177">
        <v>106842</v>
      </c>
      <c r="F59" s="177">
        <v>97346</v>
      </c>
      <c r="G59" s="177">
        <v>23483</v>
      </c>
      <c r="H59" s="177">
        <v>32510</v>
      </c>
      <c r="I59" s="177">
        <v>552</v>
      </c>
      <c r="J59" s="177">
        <v>31942</v>
      </c>
      <c r="K59" s="201"/>
      <c r="L59" s="8"/>
    </row>
    <row r="60" spans="1:12" ht="9.75">
      <c r="A60" s="9"/>
      <c r="B60" s="9"/>
      <c r="C60" s="238"/>
      <c r="D60" s="8"/>
      <c r="E60" s="8"/>
      <c r="F60" s="8"/>
      <c r="G60" s="8"/>
      <c r="H60" s="8"/>
      <c r="I60" s="8"/>
      <c r="J60" s="8"/>
      <c r="K60" s="8"/>
      <c r="L60" s="8"/>
    </row>
    <row r="61" ht="11.25" customHeight="1">
      <c r="A61" s="2" t="s">
        <v>7</v>
      </c>
    </row>
    <row r="62" spans="1:10" ht="14.25" customHeight="1">
      <c r="A62" s="1036" t="s">
        <v>301</v>
      </c>
      <c r="B62" s="1036"/>
      <c r="C62" s="1036"/>
      <c r="D62" s="1036"/>
      <c r="E62" s="1036"/>
      <c r="F62" s="1036"/>
      <c r="G62" s="1036"/>
      <c r="H62" s="1036"/>
      <c r="I62" s="1036"/>
      <c r="J62" s="1036"/>
    </row>
    <row r="63" spans="1:10" ht="12" customHeight="1">
      <c r="A63" s="1036"/>
      <c r="B63" s="1036"/>
      <c r="C63" s="1036"/>
      <c r="D63" s="1036"/>
      <c r="E63" s="1036"/>
      <c r="F63" s="1036"/>
      <c r="G63" s="1036"/>
      <c r="H63" s="1036"/>
      <c r="I63" s="1036"/>
      <c r="J63" s="1036"/>
    </row>
    <row r="65" spans="3:10" ht="9.75">
      <c r="C65" s="8"/>
      <c r="D65" s="8"/>
      <c r="E65" s="8"/>
      <c r="F65" s="8"/>
      <c r="G65" s="8"/>
      <c r="H65" s="8"/>
      <c r="I65" s="8"/>
      <c r="J65" s="8"/>
    </row>
    <row r="66" spans="3:10" ht="9.75">
      <c r="C66" s="8"/>
      <c r="D66" s="8"/>
      <c r="E66" s="8"/>
      <c r="F66" s="8"/>
      <c r="G66" s="8"/>
      <c r="H66" s="8"/>
      <c r="I66" s="8"/>
      <c r="J66" s="8"/>
    </row>
    <row r="68" spans="4:5" ht="9.75">
      <c r="D68" s="8"/>
      <c r="E68" s="8"/>
    </row>
  </sheetData>
  <sheetProtection/>
  <mergeCells count="30">
    <mergeCell ref="A3:J3"/>
    <mergeCell ref="A4:J4"/>
    <mergeCell ref="C6:C9"/>
    <mergeCell ref="D6:F6"/>
    <mergeCell ref="G6:J6"/>
    <mergeCell ref="D7:D9"/>
    <mergeCell ref="E7:E9"/>
    <mergeCell ref="F7:F9"/>
    <mergeCell ref="G7:G9"/>
    <mergeCell ref="H7:H9"/>
    <mergeCell ref="F29:F31"/>
    <mergeCell ref="G29:G31"/>
    <mergeCell ref="H29:H31"/>
    <mergeCell ref="I29:J29"/>
    <mergeCell ref="I7:J7"/>
    <mergeCell ref="I8:I9"/>
    <mergeCell ref="J8:J9"/>
    <mergeCell ref="D10:J10"/>
    <mergeCell ref="A19:J21"/>
    <mergeCell ref="A25:J25"/>
    <mergeCell ref="I30:I31"/>
    <mergeCell ref="J30:J31"/>
    <mergeCell ref="D32:J32"/>
    <mergeCell ref="A62:J63"/>
    <mergeCell ref="A26:J26"/>
    <mergeCell ref="C28:C31"/>
    <mergeCell ref="D28:F28"/>
    <mergeCell ref="G28:J28"/>
    <mergeCell ref="D29:D31"/>
    <mergeCell ref="E29:E31"/>
  </mergeCells>
  <printOptions/>
  <pageMargins left="0.4330708661417323" right="0.2755905511811024" top="0.5905511811023623" bottom="0.7874015748031497" header="0.5118110236220472" footer="0.5118110236220472"/>
  <pageSetup horizontalDpi="600" verticalDpi="600" orientation="portrait" paperSize="9" scale="94" r:id="rId1"/>
  <headerFooter>
    <oddHeader>&amp;L&amp;"Arial,Kursiv"&amp;8 &amp;U1.1 Abfallentsorgung in Entsorgungsanlagen allgemein&amp;R&amp;"Arial,Kursiv"&amp;8 &amp;UAbfallwirtschaft in Bayern 2011</oddHeader>
    <oddFooter xml:space="preserve">&amp;C 24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O65"/>
  <sheetViews>
    <sheetView workbookViewId="0" topLeftCell="A1">
      <selection activeCell="P69" sqref="P69"/>
    </sheetView>
  </sheetViews>
  <sheetFormatPr defaultColWidth="11.421875" defaultRowHeight="12.75"/>
  <cols>
    <col min="1" max="1" width="1.57421875" style="55" customWidth="1"/>
    <col min="2" max="2" width="5.00390625" style="55" customWidth="1"/>
    <col min="3" max="3" width="22.140625" style="55" customWidth="1"/>
    <col min="4" max="4" width="0.85546875" style="55" customWidth="1"/>
    <col min="5" max="5" width="8.7109375" style="55" customWidth="1"/>
    <col min="6" max="6" width="13.57421875" style="55" customWidth="1"/>
    <col min="7" max="7" width="12.8515625" style="55" customWidth="1"/>
    <col min="8" max="8" width="14.28125" style="55" customWidth="1"/>
    <col min="9" max="9" width="16.421875" style="55" customWidth="1"/>
    <col min="10" max="16384" width="11.421875" style="55" customWidth="1"/>
  </cols>
  <sheetData>
    <row r="3" spans="1:10" s="83" customFormat="1" ht="12.75">
      <c r="A3" s="1100" t="s">
        <v>431</v>
      </c>
      <c r="B3" s="1100"/>
      <c r="C3" s="1100"/>
      <c r="D3" s="1100"/>
      <c r="E3" s="1100"/>
      <c r="F3" s="1100"/>
      <c r="G3" s="1100"/>
      <c r="H3" s="1100"/>
      <c r="I3" s="1100"/>
      <c r="J3" s="15"/>
    </row>
    <row r="4" spans="1:10" s="83" customFormat="1" ht="12.75">
      <c r="A4" s="1100" t="s">
        <v>23</v>
      </c>
      <c r="B4" s="1100"/>
      <c r="C4" s="1100"/>
      <c r="D4" s="1100"/>
      <c r="E4" s="1100"/>
      <c r="F4" s="1100"/>
      <c r="G4" s="1100"/>
      <c r="H4" s="1100"/>
      <c r="I4" s="1100"/>
      <c r="J4" s="15"/>
    </row>
    <row r="5" spans="1:10" ht="9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1058" t="s">
        <v>432</v>
      </c>
      <c r="B6" s="1058"/>
      <c r="C6" s="1058"/>
      <c r="D6" s="1059"/>
      <c r="E6" s="1030" t="s">
        <v>433</v>
      </c>
      <c r="F6" s="1032" t="s">
        <v>270</v>
      </c>
      <c r="G6" s="1034" t="s">
        <v>1</v>
      </c>
      <c r="H6" s="1035"/>
      <c r="I6" s="1035"/>
      <c r="J6" s="9"/>
    </row>
    <row r="7" spans="1:10" ht="11.25" customHeight="1">
      <c r="A7" s="1061"/>
      <c r="B7" s="1061"/>
      <c r="C7" s="1061"/>
      <c r="D7" s="1062"/>
      <c r="E7" s="1038"/>
      <c r="F7" s="1050"/>
      <c r="G7" s="1030" t="s">
        <v>269</v>
      </c>
      <c r="H7" s="1030" t="s">
        <v>284</v>
      </c>
      <c r="I7" s="1032" t="s">
        <v>372</v>
      </c>
      <c r="J7" s="276"/>
    </row>
    <row r="8" spans="1:10" ht="11.25" customHeight="1">
      <c r="A8" s="1061"/>
      <c r="B8" s="1061"/>
      <c r="C8" s="1061"/>
      <c r="D8" s="1062"/>
      <c r="E8" s="1038"/>
      <c r="F8" s="1050"/>
      <c r="G8" s="1038"/>
      <c r="H8" s="1038"/>
      <c r="I8" s="1050"/>
      <c r="J8" s="276"/>
    </row>
    <row r="9" spans="1:10" ht="11.25" customHeight="1">
      <c r="A9" s="1061"/>
      <c r="B9" s="1061"/>
      <c r="C9" s="1061"/>
      <c r="D9" s="1062"/>
      <c r="E9" s="1038"/>
      <c r="F9" s="1050"/>
      <c r="G9" s="1038"/>
      <c r="H9" s="1038"/>
      <c r="I9" s="1050"/>
      <c r="J9" s="276"/>
    </row>
    <row r="10" spans="1:10" ht="11.25" customHeight="1">
      <c r="A10" s="1061"/>
      <c r="B10" s="1061"/>
      <c r="C10" s="1061"/>
      <c r="D10" s="1062"/>
      <c r="E10" s="1038"/>
      <c r="F10" s="1050"/>
      <c r="G10" s="1038"/>
      <c r="H10" s="1038"/>
      <c r="I10" s="1050"/>
      <c r="J10" s="276"/>
    </row>
    <row r="11" spans="1:10" ht="11.25" customHeight="1">
      <c r="A11" s="1061"/>
      <c r="B11" s="1061"/>
      <c r="C11" s="1061"/>
      <c r="D11" s="1062"/>
      <c r="E11" s="1038"/>
      <c r="F11" s="1050"/>
      <c r="G11" s="1038"/>
      <c r="H11" s="1038"/>
      <c r="I11" s="1050"/>
      <c r="J11" s="276"/>
    </row>
    <row r="12" spans="1:10" ht="11.25" customHeight="1">
      <c r="A12" s="1061"/>
      <c r="B12" s="1061"/>
      <c r="C12" s="1061"/>
      <c r="D12" s="1062"/>
      <c r="E12" s="1031"/>
      <c r="F12" s="1033"/>
      <c r="G12" s="1031"/>
      <c r="H12" s="1031"/>
      <c r="I12" s="1033"/>
      <c r="J12" s="276"/>
    </row>
    <row r="13" spans="1:10" ht="9.75">
      <c r="A13" s="1064"/>
      <c r="B13" s="1064"/>
      <c r="C13" s="1064"/>
      <c r="D13" s="1065"/>
      <c r="E13" s="222" t="s">
        <v>2</v>
      </c>
      <c r="F13" s="1034" t="s">
        <v>3</v>
      </c>
      <c r="G13" s="1035"/>
      <c r="H13" s="1035"/>
      <c r="I13" s="1035"/>
      <c r="J13" s="2"/>
    </row>
    <row r="14" spans="1:10" ht="12" customHeight="1">
      <c r="A14" s="2"/>
      <c r="B14" s="2"/>
      <c r="C14" s="2"/>
      <c r="D14" s="2"/>
      <c r="E14" s="297"/>
      <c r="F14" s="2"/>
      <c r="G14" s="2"/>
      <c r="H14" s="2"/>
      <c r="I14" s="2"/>
      <c r="J14" s="2"/>
    </row>
    <row r="15" spans="1:14" ht="12" customHeight="1">
      <c r="A15" s="1092" t="s">
        <v>11</v>
      </c>
      <c r="B15" s="1092"/>
      <c r="C15" s="1092"/>
      <c r="D15" s="20"/>
      <c r="E15" s="326">
        <v>198</v>
      </c>
      <c r="F15" s="13">
        <v>1434141</v>
      </c>
      <c r="G15" s="13">
        <v>124540</v>
      </c>
      <c r="H15" s="13">
        <v>729652</v>
      </c>
      <c r="I15" s="13">
        <v>579949</v>
      </c>
      <c r="J15" s="8"/>
      <c r="K15" s="46"/>
      <c r="L15" s="46"/>
      <c r="M15" s="46"/>
      <c r="N15" s="46"/>
    </row>
    <row r="16" spans="1:10" ht="7.5" customHeight="1">
      <c r="A16" s="2"/>
      <c r="B16" s="325"/>
      <c r="C16" s="14"/>
      <c r="D16" s="14"/>
      <c r="E16" s="17"/>
      <c r="F16" s="2"/>
      <c r="G16" s="2"/>
      <c r="H16" s="8"/>
      <c r="I16" s="8"/>
      <c r="J16" s="8"/>
    </row>
    <row r="17" spans="1:10" ht="12" customHeight="1">
      <c r="A17" s="325" t="s">
        <v>67</v>
      </c>
      <c r="B17" s="2"/>
      <c r="C17" s="14"/>
      <c r="D17" s="14"/>
      <c r="E17" s="329"/>
      <c r="F17" s="2"/>
      <c r="G17" s="2"/>
      <c r="H17" s="41"/>
      <c r="I17" s="41"/>
      <c r="J17" s="8"/>
    </row>
    <row r="18" spans="1:10" ht="4.5" customHeight="1">
      <c r="A18" s="2"/>
      <c r="B18" s="325"/>
      <c r="C18" s="14"/>
      <c r="D18" s="14"/>
      <c r="E18" s="17"/>
      <c r="F18" s="2"/>
      <c r="G18" s="2"/>
      <c r="H18" s="8"/>
      <c r="I18" s="252"/>
      <c r="J18" s="8"/>
    </row>
    <row r="19" spans="1:10" ht="12" customHeight="1">
      <c r="A19" s="2"/>
      <c r="B19" s="1093" t="s">
        <v>152</v>
      </c>
      <c r="C19" s="1093"/>
      <c r="D19" s="2"/>
      <c r="E19" s="17">
        <v>8</v>
      </c>
      <c r="F19" s="23">
        <v>27162</v>
      </c>
      <c r="G19" s="23">
        <v>45</v>
      </c>
      <c r="H19" s="255">
        <v>19833</v>
      </c>
      <c r="I19" s="8">
        <v>7285</v>
      </c>
      <c r="J19" s="8"/>
    </row>
    <row r="20" spans="1:10" ht="12" customHeight="1">
      <c r="A20" s="2"/>
      <c r="B20" s="1093" t="s">
        <v>146</v>
      </c>
      <c r="C20" s="1093"/>
      <c r="D20" s="2"/>
      <c r="E20" s="17">
        <v>17</v>
      </c>
      <c r="F20" s="8">
        <v>143025</v>
      </c>
      <c r="G20" s="8">
        <v>15706</v>
      </c>
      <c r="H20" s="8">
        <v>123050</v>
      </c>
      <c r="I20" s="8">
        <v>4268</v>
      </c>
      <c r="J20" s="8"/>
    </row>
    <row r="21" spans="1:10" ht="12" customHeight="1">
      <c r="A21" s="2"/>
      <c r="B21" s="1093" t="s">
        <v>151</v>
      </c>
      <c r="C21" s="1093"/>
      <c r="D21" s="2"/>
      <c r="E21" s="17">
        <v>7</v>
      </c>
      <c r="F21" s="8">
        <v>70370</v>
      </c>
      <c r="G21" s="8">
        <v>80</v>
      </c>
      <c r="H21" s="8">
        <v>26714</v>
      </c>
      <c r="I21" s="8">
        <v>43577</v>
      </c>
      <c r="J21" s="8"/>
    </row>
    <row r="22" spans="1:10" ht="7.5" customHeight="1">
      <c r="A22" s="2"/>
      <c r="B22" s="322"/>
      <c r="C22" s="322"/>
      <c r="D22" s="2"/>
      <c r="E22" s="17"/>
      <c r="F22" s="2"/>
      <c r="G22" s="2"/>
      <c r="H22" s="8"/>
      <c r="I22" s="8"/>
      <c r="J22" s="8"/>
    </row>
    <row r="23" spans="1:10" ht="12" customHeight="1">
      <c r="A23" s="325" t="s">
        <v>56</v>
      </c>
      <c r="B23" s="2"/>
      <c r="C23" s="322"/>
      <c r="D23" s="2"/>
      <c r="E23" s="17"/>
      <c r="F23" s="2"/>
      <c r="G23" s="2"/>
      <c r="H23" s="8"/>
      <c r="I23" s="252"/>
      <c r="J23" s="8"/>
    </row>
    <row r="24" spans="1:10" ht="4.5" customHeight="1">
      <c r="A24" s="2"/>
      <c r="B24" s="322"/>
      <c r="C24" s="322"/>
      <c r="D24" s="2"/>
      <c r="E24" s="17"/>
      <c r="F24" s="2"/>
      <c r="G24" s="2"/>
      <c r="H24" s="8"/>
      <c r="I24" s="252"/>
      <c r="J24" s="8"/>
    </row>
    <row r="25" spans="1:10" ht="12" customHeight="1">
      <c r="A25" s="2"/>
      <c r="B25" s="1093" t="s">
        <v>150</v>
      </c>
      <c r="C25" s="1093"/>
      <c r="D25" s="2"/>
      <c r="E25" s="17">
        <v>21</v>
      </c>
      <c r="F25" s="8">
        <v>38514</v>
      </c>
      <c r="G25" s="8">
        <v>3</v>
      </c>
      <c r="H25" s="8">
        <v>10679</v>
      </c>
      <c r="I25" s="8">
        <v>27832</v>
      </c>
      <c r="J25" s="8"/>
    </row>
    <row r="26" spans="1:10" ht="12" customHeight="1">
      <c r="A26" s="2"/>
      <c r="B26" s="1093" t="s">
        <v>149</v>
      </c>
      <c r="C26" s="1093"/>
      <c r="D26" s="2"/>
      <c r="E26" s="17">
        <v>15</v>
      </c>
      <c r="F26" s="8">
        <v>60492</v>
      </c>
      <c r="G26" s="8">
        <v>1986</v>
      </c>
      <c r="H26" s="8">
        <v>37800</v>
      </c>
      <c r="I26" s="8">
        <v>20706</v>
      </c>
      <c r="J26" s="8"/>
    </row>
    <row r="27" spans="1:10" ht="12" customHeight="1">
      <c r="A27" s="2"/>
      <c r="B27" s="1093" t="s">
        <v>148</v>
      </c>
      <c r="C27" s="1093"/>
      <c r="D27" s="2"/>
      <c r="E27" s="17">
        <v>18</v>
      </c>
      <c r="F27" s="8">
        <v>39487</v>
      </c>
      <c r="G27" s="8">
        <v>11818</v>
      </c>
      <c r="H27" s="8">
        <v>25142</v>
      </c>
      <c r="I27" s="8">
        <v>2526</v>
      </c>
      <c r="J27" s="8"/>
    </row>
    <row r="28" spans="1:11" ht="12" customHeight="1">
      <c r="A28" s="2"/>
      <c r="B28" s="1093" t="s">
        <v>147</v>
      </c>
      <c r="C28" s="1093"/>
      <c r="D28" s="2"/>
      <c r="E28" s="17">
        <v>43</v>
      </c>
      <c r="F28" s="8">
        <v>114862</v>
      </c>
      <c r="G28" s="8">
        <v>8064</v>
      </c>
      <c r="H28" s="8">
        <v>41489</v>
      </c>
      <c r="I28" s="8">
        <v>65309</v>
      </c>
      <c r="J28" s="8"/>
      <c r="K28" s="58"/>
    </row>
    <row r="29" spans="1:10" ht="12" customHeight="1">
      <c r="A29" s="2"/>
      <c r="B29" s="1093" t="s">
        <v>146</v>
      </c>
      <c r="C29" s="1093"/>
      <c r="D29" s="2"/>
      <c r="E29" s="17">
        <v>23</v>
      </c>
      <c r="F29" s="8">
        <v>263115</v>
      </c>
      <c r="G29" s="8">
        <v>2790</v>
      </c>
      <c r="H29" s="8">
        <v>54983</v>
      </c>
      <c r="I29" s="8">
        <v>205342</v>
      </c>
      <c r="J29" s="8"/>
    </row>
    <row r="30" spans="1:10" ht="12" customHeight="1">
      <c r="A30" s="2"/>
      <c r="B30" s="1093" t="s">
        <v>145</v>
      </c>
      <c r="C30" s="1093"/>
      <c r="D30" s="2"/>
      <c r="E30" s="17">
        <v>31</v>
      </c>
      <c r="F30" s="8">
        <v>532226</v>
      </c>
      <c r="G30" s="8">
        <v>81226</v>
      </c>
      <c r="H30" s="8">
        <v>382512</v>
      </c>
      <c r="I30" s="8">
        <v>68489</v>
      </c>
      <c r="J30" s="8"/>
    </row>
    <row r="31" spans="1:10" ht="12" customHeight="1">
      <c r="A31" s="2"/>
      <c r="B31" s="1093" t="s">
        <v>144</v>
      </c>
      <c r="C31" s="1093"/>
      <c r="D31" s="2"/>
      <c r="E31" s="17">
        <v>15</v>
      </c>
      <c r="F31" s="8">
        <v>144888</v>
      </c>
      <c r="G31" s="8">
        <v>2822</v>
      </c>
      <c r="H31" s="8">
        <v>7450</v>
      </c>
      <c r="I31" s="8">
        <v>134616</v>
      </c>
      <c r="J31" s="8"/>
    </row>
    <row r="32" spans="1:10" ht="12" customHeight="1">
      <c r="A32" s="2"/>
      <c r="B32" s="319"/>
      <c r="C32" s="6"/>
      <c r="D32" s="2"/>
      <c r="E32" s="17"/>
      <c r="F32" s="8"/>
      <c r="G32" s="2"/>
      <c r="H32" s="252"/>
      <c r="I32" s="8"/>
      <c r="J32" s="8"/>
    </row>
    <row r="33" spans="1:15" ht="12" customHeight="1">
      <c r="A33" s="1092" t="s">
        <v>12</v>
      </c>
      <c r="B33" s="1092"/>
      <c r="C33" s="1092"/>
      <c r="D33" s="20"/>
      <c r="E33" s="326">
        <v>245</v>
      </c>
      <c r="F33" s="13">
        <v>1019981</v>
      </c>
      <c r="G33" s="13">
        <v>122647</v>
      </c>
      <c r="H33" s="13">
        <v>324260</v>
      </c>
      <c r="I33" s="13">
        <v>573074</v>
      </c>
      <c r="J33" s="8"/>
      <c r="K33" s="46"/>
      <c r="L33" s="46"/>
      <c r="M33" s="46"/>
      <c r="N33" s="46"/>
      <c r="O33" s="46"/>
    </row>
    <row r="34" spans="1:10" ht="7.5" customHeight="1">
      <c r="A34" s="2"/>
      <c r="B34" s="325"/>
      <c r="C34" s="6"/>
      <c r="D34" s="14"/>
      <c r="E34" s="17"/>
      <c r="F34" s="8"/>
      <c r="G34" s="2"/>
      <c r="H34" s="8"/>
      <c r="I34" s="8"/>
      <c r="J34" s="8"/>
    </row>
    <row r="35" spans="1:10" ht="12" customHeight="1">
      <c r="A35" s="325" t="s">
        <v>67</v>
      </c>
      <c r="B35" s="2"/>
      <c r="C35" s="6"/>
      <c r="D35" s="14"/>
      <c r="E35" s="17"/>
      <c r="F35" s="8"/>
      <c r="G35" s="2"/>
      <c r="H35" s="8"/>
      <c r="I35" s="8"/>
      <c r="J35" s="8"/>
    </row>
    <row r="36" spans="1:10" ht="4.5" customHeight="1">
      <c r="A36" s="2"/>
      <c r="B36" s="325"/>
      <c r="C36" s="6"/>
      <c r="D36" s="14"/>
      <c r="E36" s="17"/>
      <c r="F36" s="8"/>
      <c r="G36" s="2"/>
      <c r="H36" s="8"/>
      <c r="I36" s="8"/>
      <c r="J36" s="8"/>
    </row>
    <row r="37" spans="1:10" ht="12" customHeight="1">
      <c r="A37" s="2"/>
      <c r="B37" s="1093" t="s">
        <v>143</v>
      </c>
      <c r="C37" s="1093"/>
      <c r="D37" s="2"/>
      <c r="E37" s="17">
        <v>8</v>
      </c>
      <c r="F37" s="8">
        <v>72303</v>
      </c>
      <c r="G37" s="8">
        <v>390</v>
      </c>
      <c r="H37" s="8">
        <v>62419</v>
      </c>
      <c r="I37" s="8">
        <v>9494</v>
      </c>
      <c r="J37" s="8"/>
    </row>
    <row r="38" spans="1:10" ht="12" customHeight="1">
      <c r="A38" s="2"/>
      <c r="B38" s="1093" t="s">
        <v>142</v>
      </c>
      <c r="C38" s="1093"/>
      <c r="D38" s="2"/>
      <c r="E38" s="17">
        <v>11</v>
      </c>
      <c r="F38" s="8">
        <v>25353</v>
      </c>
      <c r="G38" s="8">
        <v>296</v>
      </c>
      <c r="H38" s="8">
        <v>2914</v>
      </c>
      <c r="I38" s="8">
        <v>22144</v>
      </c>
      <c r="J38" s="8"/>
    </row>
    <row r="39" spans="1:10" ht="12" customHeight="1">
      <c r="A39" s="2"/>
      <c r="B39" s="1093" t="s">
        <v>141</v>
      </c>
      <c r="C39" s="1093"/>
      <c r="D39" s="2"/>
      <c r="E39" s="17">
        <v>6</v>
      </c>
      <c r="F39" s="8">
        <v>64781</v>
      </c>
      <c r="G39" s="8">
        <v>18595</v>
      </c>
      <c r="H39" s="8">
        <v>46170</v>
      </c>
      <c r="I39" s="255">
        <v>16</v>
      </c>
      <c r="J39" s="8"/>
    </row>
    <row r="40" spans="1:10" ht="12" customHeight="1">
      <c r="A40" s="2"/>
      <c r="B40" s="1093" t="s">
        <v>139</v>
      </c>
      <c r="C40" s="1093"/>
      <c r="D40" s="2"/>
      <c r="E40" s="17">
        <v>5</v>
      </c>
      <c r="F40" s="8">
        <v>66542</v>
      </c>
      <c r="G40" s="8">
        <v>64851</v>
      </c>
      <c r="H40" s="8">
        <v>531</v>
      </c>
      <c r="I40" s="8">
        <v>1160</v>
      </c>
      <c r="J40" s="8"/>
    </row>
    <row r="41" spans="1:10" ht="7.5" customHeight="1">
      <c r="A41" s="2"/>
      <c r="B41" s="273"/>
      <c r="C41" s="6"/>
      <c r="D41" s="2"/>
      <c r="E41" s="17"/>
      <c r="F41" s="8"/>
      <c r="G41" s="8"/>
      <c r="H41" s="8"/>
      <c r="I41" s="8"/>
      <c r="J41" s="8"/>
    </row>
    <row r="42" spans="1:10" ht="12" customHeight="1">
      <c r="A42" s="273" t="s">
        <v>56</v>
      </c>
      <c r="B42" s="2"/>
      <c r="C42" s="6"/>
      <c r="D42" s="2"/>
      <c r="E42" s="17"/>
      <c r="F42" s="8"/>
      <c r="G42" s="8"/>
      <c r="H42" s="8"/>
      <c r="I42" s="8"/>
      <c r="J42" s="8"/>
    </row>
    <row r="43" spans="1:10" ht="4.5" customHeight="1">
      <c r="A43" s="2"/>
      <c r="B43" s="273"/>
      <c r="C43" s="6"/>
      <c r="D43" s="2"/>
      <c r="E43" s="17"/>
      <c r="F43" s="8"/>
      <c r="G43" s="8"/>
      <c r="H43" s="8"/>
      <c r="I43" s="8"/>
      <c r="J43" s="8"/>
    </row>
    <row r="44" spans="1:10" ht="12" customHeight="1">
      <c r="A44" s="2"/>
      <c r="B44" s="1093" t="s">
        <v>143</v>
      </c>
      <c r="C44" s="1093"/>
      <c r="D44" s="2"/>
      <c r="E44" s="17">
        <v>30</v>
      </c>
      <c r="F44" s="8">
        <v>29883</v>
      </c>
      <c r="G44" s="8">
        <v>224</v>
      </c>
      <c r="H44" s="8">
        <v>9594</v>
      </c>
      <c r="I44" s="8">
        <v>20065</v>
      </c>
      <c r="J44" s="8"/>
    </row>
    <row r="45" spans="1:10" ht="12" customHeight="1">
      <c r="A45" s="2"/>
      <c r="B45" s="1093" t="s">
        <v>142</v>
      </c>
      <c r="C45" s="1093"/>
      <c r="D45" s="2"/>
      <c r="E45" s="17">
        <v>19</v>
      </c>
      <c r="F45" s="8">
        <v>97303</v>
      </c>
      <c r="G45" s="8">
        <v>3988</v>
      </c>
      <c r="H45" s="8">
        <v>7367</v>
      </c>
      <c r="I45" s="8">
        <v>85948</v>
      </c>
      <c r="J45" s="8"/>
    </row>
    <row r="46" spans="1:11" ht="12" customHeight="1">
      <c r="A46" s="2"/>
      <c r="B46" s="1093" t="s">
        <v>141</v>
      </c>
      <c r="C46" s="1093"/>
      <c r="D46" s="2"/>
      <c r="E46" s="17">
        <v>36</v>
      </c>
      <c r="F46" s="8">
        <v>23375</v>
      </c>
      <c r="G46" s="8">
        <v>10151</v>
      </c>
      <c r="H46" s="8">
        <v>62</v>
      </c>
      <c r="I46" s="8">
        <v>13162</v>
      </c>
      <c r="J46" s="8"/>
      <c r="K46" s="46"/>
    </row>
    <row r="47" spans="1:10" ht="12" customHeight="1">
      <c r="A47" s="2"/>
      <c r="B47" s="1093" t="s">
        <v>140</v>
      </c>
      <c r="C47" s="1093"/>
      <c r="D47" s="2"/>
      <c r="E47" s="17">
        <v>15</v>
      </c>
      <c r="F47" s="8">
        <v>27687</v>
      </c>
      <c r="G47" s="8">
        <v>1</v>
      </c>
      <c r="H47" s="8">
        <v>3000</v>
      </c>
      <c r="I47" s="8">
        <v>24685</v>
      </c>
      <c r="J47" s="8"/>
    </row>
    <row r="48" spans="1:10" ht="12" customHeight="1">
      <c r="A48" s="2"/>
      <c r="B48" s="1093" t="s">
        <v>139</v>
      </c>
      <c r="C48" s="1093"/>
      <c r="D48" s="2"/>
      <c r="E48" s="17">
        <v>17</v>
      </c>
      <c r="F48" s="8">
        <v>102869</v>
      </c>
      <c r="G48" s="8">
        <v>9943</v>
      </c>
      <c r="H48" s="8">
        <v>62702</v>
      </c>
      <c r="I48" s="8">
        <v>30224</v>
      </c>
      <c r="J48" s="8"/>
    </row>
    <row r="49" spans="1:10" ht="12" customHeight="1">
      <c r="A49" s="2"/>
      <c r="B49" s="1093" t="s">
        <v>138</v>
      </c>
      <c r="C49" s="1093"/>
      <c r="D49" s="2"/>
      <c r="E49" s="17">
        <v>24</v>
      </c>
      <c r="F49" s="8">
        <v>346138</v>
      </c>
      <c r="G49" s="8">
        <v>342</v>
      </c>
      <c r="H49" s="8">
        <v>41021</v>
      </c>
      <c r="I49" s="8">
        <v>304775</v>
      </c>
      <c r="J49" s="8"/>
    </row>
    <row r="50" spans="1:10" ht="12" customHeight="1">
      <c r="A50" s="2"/>
      <c r="B50" s="1093" t="s">
        <v>137</v>
      </c>
      <c r="C50" s="1093"/>
      <c r="D50" s="2"/>
      <c r="E50" s="17">
        <v>33</v>
      </c>
      <c r="F50" s="8">
        <v>75664</v>
      </c>
      <c r="G50" s="8">
        <v>8134</v>
      </c>
      <c r="H50" s="8">
        <v>36537</v>
      </c>
      <c r="I50" s="8">
        <v>30993</v>
      </c>
      <c r="J50" s="8"/>
    </row>
    <row r="51" spans="1:10" ht="12" customHeight="1">
      <c r="A51" s="2"/>
      <c r="B51" s="1093" t="s">
        <v>136</v>
      </c>
      <c r="C51" s="1093"/>
      <c r="D51" s="2"/>
      <c r="E51" s="17">
        <v>21</v>
      </c>
      <c r="F51" s="8">
        <v>20416</v>
      </c>
      <c r="G51" s="8">
        <v>3162</v>
      </c>
      <c r="H51" s="8">
        <v>5514</v>
      </c>
      <c r="I51" s="8">
        <v>11740</v>
      </c>
      <c r="J51" s="8"/>
    </row>
    <row r="52" spans="1:10" ht="12" customHeight="1">
      <c r="A52" s="2"/>
      <c r="B52" s="1093" t="s">
        <v>135</v>
      </c>
      <c r="C52" s="1093"/>
      <c r="D52" s="2"/>
      <c r="E52" s="17">
        <v>20</v>
      </c>
      <c r="F52" s="8">
        <v>67668</v>
      </c>
      <c r="G52" s="8">
        <v>2572</v>
      </c>
      <c r="H52" s="8">
        <v>46428</v>
      </c>
      <c r="I52" s="8">
        <v>18668</v>
      </c>
      <c r="J52" s="8"/>
    </row>
    <row r="53" spans="1:10" ht="9" customHeight="1">
      <c r="A53" s="2"/>
      <c r="B53" s="319"/>
      <c r="C53" s="6"/>
      <c r="D53" s="2"/>
      <c r="E53" s="17"/>
      <c r="F53" s="8"/>
      <c r="G53" s="8"/>
      <c r="H53" s="8"/>
      <c r="I53" s="8"/>
      <c r="J53" s="8"/>
    </row>
    <row r="54" spans="1:14" ht="12" customHeight="1">
      <c r="A54" s="1092" t="s">
        <v>13</v>
      </c>
      <c r="B54" s="1092"/>
      <c r="C54" s="1092"/>
      <c r="D54" s="20"/>
      <c r="E54" s="326">
        <v>247</v>
      </c>
      <c r="F54" s="13">
        <v>1872901</v>
      </c>
      <c r="G54" s="13">
        <v>209559</v>
      </c>
      <c r="H54" s="13">
        <v>1048470</v>
      </c>
      <c r="I54" s="13">
        <v>614872</v>
      </c>
      <c r="J54" s="8"/>
      <c r="L54" s="62"/>
      <c r="M54" s="62"/>
      <c r="N54" s="62"/>
    </row>
    <row r="55" spans="1:10" ht="9" customHeight="1">
      <c r="A55" s="2"/>
      <c r="B55" s="325"/>
      <c r="C55" s="6"/>
      <c r="D55" s="14"/>
      <c r="E55" s="17"/>
      <c r="F55" s="8"/>
      <c r="G55" s="2"/>
      <c r="H55" s="8"/>
      <c r="I55" s="8"/>
      <c r="J55" s="8"/>
    </row>
    <row r="56" spans="1:14" ht="12" customHeight="1">
      <c r="A56" s="325" t="s">
        <v>67</v>
      </c>
      <c r="B56" s="2"/>
      <c r="C56" s="6"/>
      <c r="D56" s="14"/>
      <c r="E56" s="17"/>
      <c r="F56" s="2"/>
      <c r="G56" s="2"/>
      <c r="H56" s="2"/>
      <c r="I56" s="2"/>
      <c r="J56" s="8"/>
      <c r="K56" s="62"/>
      <c r="L56" s="62"/>
      <c r="M56" s="62"/>
      <c r="N56" s="62"/>
    </row>
    <row r="57" spans="1:10" ht="9" customHeight="1">
      <c r="A57" s="2"/>
      <c r="B57" s="325"/>
      <c r="C57" s="6"/>
      <c r="D57" s="14"/>
      <c r="E57" s="17"/>
      <c r="F57" s="8"/>
      <c r="G57" s="2"/>
      <c r="H57" s="8"/>
      <c r="I57" s="8"/>
      <c r="J57" s="8"/>
    </row>
    <row r="58" spans="1:14" ht="12" customHeight="1">
      <c r="A58" s="2"/>
      <c r="B58" s="1093" t="s">
        <v>103</v>
      </c>
      <c r="C58" s="1093"/>
      <c r="D58" s="2"/>
      <c r="E58" s="17">
        <v>5</v>
      </c>
      <c r="F58" s="8">
        <v>1353</v>
      </c>
      <c r="G58" s="252" t="s">
        <v>8</v>
      </c>
      <c r="H58" s="8">
        <v>1353</v>
      </c>
      <c r="I58" s="252" t="s">
        <v>8</v>
      </c>
      <c r="J58" s="8"/>
      <c r="K58" s="62"/>
      <c r="L58" s="62"/>
      <c r="M58" s="62"/>
      <c r="N58" s="62"/>
    </row>
    <row r="59" spans="1:10" ht="12" customHeight="1">
      <c r="A59" s="2"/>
      <c r="B59" s="1093" t="s">
        <v>134</v>
      </c>
      <c r="C59" s="1093"/>
      <c r="D59" s="2"/>
      <c r="E59" s="17">
        <v>8</v>
      </c>
      <c r="F59" s="8">
        <v>15302</v>
      </c>
      <c r="G59" s="8">
        <v>1097</v>
      </c>
      <c r="H59" s="8">
        <v>1393</v>
      </c>
      <c r="I59" s="8">
        <v>12812</v>
      </c>
      <c r="J59" s="8"/>
    </row>
    <row r="60" spans="1:10" ht="12" customHeight="1">
      <c r="A60" s="2"/>
      <c r="B60" s="1093" t="s">
        <v>105</v>
      </c>
      <c r="C60" s="1093"/>
      <c r="D60" s="2"/>
      <c r="E60" s="17">
        <v>21</v>
      </c>
      <c r="F60" s="8">
        <v>74009</v>
      </c>
      <c r="G60" s="8">
        <v>1</v>
      </c>
      <c r="H60" s="8">
        <v>67866</v>
      </c>
      <c r="I60" s="8">
        <v>6142</v>
      </c>
      <c r="J60" s="8"/>
    </row>
    <row r="61" spans="1:10" ht="12" customHeight="1">
      <c r="A61" s="2"/>
      <c r="B61" s="1093" t="s">
        <v>133</v>
      </c>
      <c r="C61" s="1093"/>
      <c r="D61" s="2"/>
      <c r="E61" s="17">
        <v>47</v>
      </c>
      <c r="F61" s="8">
        <v>1128359</v>
      </c>
      <c r="G61" s="8">
        <v>46999</v>
      </c>
      <c r="H61" s="8">
        <v>711132</v>
      </c>
      <c r="I61" s="8">
        <v>370228</v>
      </c>
      <c r="J61" s="8"/>
    </row>
    <row r="62" spans="2:11" ht="12" customHeight="1">
      <c r="B62" s="1090" t="s">
        <v>132</v>
      </c>
      <c r="C62" s="1090"/>
      <c r="E62" s="17">
        <v>10</v>
      </c>
      <c r="F62" s="8">
        <v>36315</v>
      </c>
      <c r="G62" s="8">
        <v>3996</v>
      </c>
      <c r="H62" s="8">
        <v>22438</v>
      </c>
      <c r="I62" s="8">
        <v>9882</v>
      </c>
      <c r="J62" s="203"/>
      <c r="K62" s="46"/>
    </row>
    <row r="63" spans="1:4" ht="11.25" customHeight="1">
      <c r="A63" s="59" t="s">
        <v>7</v>
      </c>
      <c r="D63" s="59"/>
    </row>
    <row r="64" spans="1:9" ht="14.25" customHeight="1">
      <c r="A64" s="1103" t="s">
        <v>297</v>
      </c>
      <c r="B64" s="1103"/>
      <c r="C64" s="1103"/>
      <c r="D64" s="1103"/>
      <c r="E64" s="1103"/>
      <c r="F64" s="1103"/>
      <c r="G64" s="1103"/>
      <c r="H64" s="1103"/>
      <c r="I64" s="1103"/>
    </row>
    <row r="65" spans="1:9" ht="12" customHeight="1">
      <c r="A65" s="1103"/>
      <c r="B65" s="1103"/>
      <c r="C65" s="1103"/>
      <c r="D65" s="1103"/>
      <c r="E65" s="1103"/>
      <c r="F65" s="1103"/>
      <c r="G65" s="1103"/>
      <c r="H65" s="1103"/>
      <c r="I65" s="1103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</sheetData>
  <sheetProtection/>
  <mergeCells count="42">
    <mergeCell ref="A3:I3"/>
    <mergeCell ref="A4:I4"/>
    <mergeCell ref="A6:D13"/>
    <mergeCell ref="E6:E12"/>
    <mergeCell ref="F6:F12"/>
    <mergeCell ref="G6:I6"/>
    <mergeCell ref="G7:G12"/>
    <mergeCell ref="H7:H12"/>
    <mergeCell ref="I7:I12"/>
    <mergeCell ref="F13:I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A33:C33"/>
    <mergeCell ref="B37:C37"/>
    <mergeCell ref="B38:C38"/>
    <mergeCell ref="B39:C39"/>
    <mergeCell ref="B40:C40"/>
    <mergeCell ref="B44:C44"/>
    <mergeCell ref="B45:C45"/>
    <mergeCell ref="B46:C46"/>
    <mergeCell ref="B47:C47"/>
    <mergeCell ref="B48:C48"/>
    <mergeCell ref="B49:C49"/>
    <mergeCell ref="B50:C50"/>
    <mergeCell ref="B51:C51"/>
    <mergeCell ref="B62:C62"/>
    <mergeCell ref="A64:I65"/>
    <mergeCell ref="B52:C52"/>
    <mergeCell ref="A54:C54"/>
    <mergeCell ref="B58:C58"/>
    <mergeCell ref="B59:C59"/>
    <mergeCell ref="B60:C60"/>
    <mergeCell ref="B61:C61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69"/>
  <sheetViews>
    <sheetView workbookViewId="0" topLeftCell="A1">
      <selection activeCell="P69" sqref="P69"/>
    </sheetView>
  </sheetViews>
  <sheetFormatPr defaultColWidth="11.421875" defaultRowHeight="12.75"/>
  <cols>
    <col min="1" max="1" width="1.57421875" style="55" customWidth="1"/>
    <col min="2" max="2" width="5.00390625" style="55" customWidth="1"/>
    <col min="3" max="3" width="23.57421875" style="55" customWidth="1"/>
    <col min="4" max="4" width="0.85546875" style="55" customWidth="1"/>
    <col min="5" max="5" width="8.8515625" style="55" customWidth="1"/>
    <col min="6" max="6" width="14.00390625" style="55" customWidth="1"/>
    <col min="7" max="7" width="13.57421875" style="55" customWidth="1"/>
    <col min="8" max="8" width="14.28125" style="55" customWidth="1"/>
    <col min="9" max="9" width="14.7109375" style="55" customWidth="1"/>
    <col min="10" max="16384" width="11.421875" style="55" customWidth="1"/>
  </cols>
  <sheetData>
    <row r="3" spans="1:10" s="83" customFormat="1" ht="12.75">
      <c r="A3" s="1100" t="s">
        <v>431</v>
      </c>
      <c r="B3" s="1100"/>
      <c r="C3" s="1100"/>
      <c r="D3" s="1100"/>
      <c r="E3" s="1100"/>
      <c r="F3" s="1100"/>
      <c r="G3" s="1100"/>
      <c r="H3" s="1100"/>
      <c r="I3" s="1100"/>
      <c r="J3" s="15"/>
    </row>
    <row r="4" spans="1:10" s="83" customFormat="1" ht="12.75">
      <c r="A4" s="1100" t="s">
        <v>23</v>
      </c>
      <c r="B4" s="1100"/>
      <c r="C4" s="1100"/>
      <c r="D4" s="1100"/>
      <c r="E4" s="1100"/>
      <c r="F4" s="1100"/>
      <c r="G4" s="1100"/>
      <c r="H4" s="1100"/>
      <c r="I4" s="1100"/>
      <c r="J4" s="15"/>
    </row>
    <row r="5" spans="1:10" ht="9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1058" t="s">
        <v>432</v>
      </c>
      <c r="B6" s="1058"/>
      <c r="C6" s="1058"/>
      <c r="D6" s="1059"/>
      <c r="E6" s="1030" t="s">
        <v>433</v>
      </c>
      <c r="F6" s="1032" t="s">
        <v>270</v>
      </c>
      <c r="G6" s="1034" t="s">
        <v>1</v>
      </c>
      <c r="H6" s="1035"/>
      <c r="I6" s="1035"/>
      <c r="J6" s="9"/>
    </row>
    <row r="7" spans="1:10" ht="11.25" customHeight="1">
      <c r="A7" s="1061"/>
      <c r="B7" s="1061"/>
      <c r="C7" s="1061"/>
      <c r="D7" s="1062"/>
      <c r="E7" s="1038"/>
      <c r="F7" s="1050"/>
      <c r="G7" s="1030" t="s">
        <v>269</v>
      </c>
      <c r="H7" s="1030" t="s">
        <v>284</v>
      </c>
      <c r="I7" s="1032" t="s">
        <v>372</v>
      </c>
      <c r="J7" s="16"/>
    </row>
    <row r="8" spans="1:10" ht="11.25" customHeight="1">
      <c r="A8" s="1061"/>
      <c r="B8" s="1061"/>
      <c r="C8" s="1061"/>
      <c r="D8" s="1062"/>
      <c r="E8" s="1038"/>
      <c r="F8" s="1050"/>
      <c r="G8" s="1038"/>
      <c r="H8" s="1038"/>
      <c r="I8" s="1050"/>
      <c r="J8" s="16"/>
    </row>
    <row r="9" spans="1:10" ht="11.25" customHeight="1">
      <c r="A9" s="1061"/>
      <c r="B9" s="1061"/>
      <c r="C9" s="1061"/>
      <c r="D9" s="1062"/>
      <c r="E9" s="1038"/>
      <c r="F9" s="1050"/>
      <c r="G9" s="1038"/>
      <c r="H9" s="1038"/>
      <c r="I9" s="1050"/>
      <c r="J9" s="16"/>
    </row>
    <row r="10" spans="1:10" ht="11.25" customHeight="1">
      <c r="A10" s="1061"/>
      <c r="B10" s="1061"/>
      <c r="C10" s="1061"/>
      <c r="D10" s="1062"/>
      <c r="E10" s="1038"/>
      <c r="F10" s="1050"/>
      <c r="G10" s="1038"/>
      <c r="H10" s="1038"/>
      <c r="I10" s="1050"/>
      <c r="J10" s="16"/>
    </row>
    <row r="11" spans="1:10" ht="11.25" customHeight="1">
      <c r="A11" s="1061"/>
      <c r="B11" s="1061"/>
      <c r="C11" s="1061"/>
      <c r="D11" s="1062"/>
      <c r="E11" s="1038"/>
      <c r="F11" s="1050"/>
      <c r="G11" s="1038"/>
      <c r="H11" s="1038"/>
      <c r="I11" s="1050"/>
      <c r="J11" s="16"/>
    </row>
    <row r="12" spans="1:10" ht="11.25" customHeight="1">
      <c r="A12" s="1061"/>
      <c r="B12" s="1061"/>
      <c r="C12" s="1061"/>
      <c r="D12" s="1062"/>
      <c r="E12" s="1031"/>
      <c r="F12" s="1033"/>
      <c r="G12" s="1031"/>
      <c r="H12" s="1031"/>
      <c r="I12" s="1033"/>
      <c r="J12" s="16"/>
    </row>
    <row r="13" spans="1:10" ht="9.75">
      <c r="A13" s="1064"/>
      <c r="B13" s="1064"/>
      <c r="C13" s="1064"/>
      <c r="D13" s="1065"/>
      <c r="E13" s="222" t="s">
        <v>2</v>
      </c>
      <c r="F13" s="1034" t="s">
        <v>3</v>
      </c>
      <c r="G13" s="1035"/>
      <c r="H13" s="1035"/>
      <c r="I13" s="1035"/>
      <c r="J13" s="2"/>
    </row>
    <row r="14" spans="1:10" ht="9" customHeight="1">
      <c r="A14" s="2"/>
      <c r="B14" s="2"/>
      <c r="C14" s="2"/>
      <c r="D14" s="2"/>
      <c r="E14" s="297"/>
      <c r="F14" s="2"/>
      <c r="G14" s="2"/>
      <c r="H14" s="2"/>
      <c r="I14" s="2"/>
      <c r="J14" s="2"/>
    </row>
    <row r="15" spans="1:10" ht="12" customHeight="1">
      <c r="A15" s="273" t="s">
        <v>56</v>
      </c>
      <c r="B15" s="2"/>
      <c r="C15" s="6"/>
      <c r="D15" s="2"/>
      <c r="E15" s="17"/>
      <c r="F15" s="8"/>
      <c r="G15" s="2"/>
      <c r="H15" s="8"/>
      <c r="I15" s="8"/>
      <c r="J15" s="2"/>
    </row>
    <row r="16" spans="1:10" ht="9" customHeight="1">
      <c r="A16" s="2"/>
      <c r="B16" s="273"/>
      <c r="C16" s="6"/>
      <c r="D16" s="2"/>
      <c r="E16" s="17"/>
      <c r="F16" s="8"/>
      <c r="G16" s="2"/>
      <c r="H16" s="8"/>
      <c r="I16" s="8"/>
      <c r="J16" s="2"/>
    </row>
    <row r="17" spans="1:14" ht="12" customHeight="1">
      <c r="A17" s="2"/>
      <c r="B17" s="1093" t="s">
        <v>103</v>
      </c>
      <c r="C17" s="1093"/>
      <c r="D17" s="2"/>
      <c r="E17" s="17">
        <v>48</v>
      </c>
      <c r="F17" s="8">
        <v>147923</v>
      </c>
      <c r="G17" s="8">
        <v>7665</v>
      </c>
      <c r="H17" s="8">
        <v>47941</v>
      </c>
      <c r="I17" s="8">
        <v>92317</v>
      </c>
      <c r="J17" s="8"/>
      <c r="K17" s="46"/>
      <c r="L17" s="46"/>
      <c r="M17" s="46"/>
      <c r="N17" s="46"/>
    </row>
    <row r="18" spans="1:10" ht="12" customHeight="1">
      <c r="A18" s="2"/>
      <c r="B18" s="1093" t="s">
        <v>104</v>
      </c>
      <c r="C18" s="1093"/>
      <c r="D18" s="2"/>
      <c r="E18" s="17">
        <v>8</v>
      </c>
      <c r="F18" s="8">
        <v>17119</v>
      </c>
      <c r="G18" s="8">
        <v>11238</v>
      </c>
      <c r="H18" s="8">
        <v>528</v>
      </c>
      <c r="I18" s="8">
        <v>5353</v>
      </c>
      <c r="J18" s="8"/>
    </row>
    <row r="19" spans="1:10" ht="12" customHeight="1">
      <c r="A19" s="2"/>
      <c r="B19" s="1093" t="s">
        <v>105</v>
      </c>
      <c r="C19" s="1093"/>
      <c r="D19" s="2"/>
      <c r="E19" s="17">
        <v>13</v>
      </c>
      <c r="F19" s="8">
        <v>32498</v>
      </c>
      <c r="G19" s="8">
        <v>7584</v>
      </c>
      <c r="H19" s="8">
        <v>13559</v>
      </c>
      <c r="I19" s="8">
        <v>11355</v>
      </c>
      <c r="J19" s="8"/>
    </row>
    <row r="20" spans="1:10" ht="12" customHeight="1">
      <c r="A20" s="2"/>
      <c r="B20" s="1093" t="s">
        <v>106</v>
      </c>
      <c r="C20" s="1093"/>
      <c r="D20" s="2"/>
      <c r="E20" s="17">
        <v>17</v>
      </c>
      <c r="F20" s="8">
        <v>17715</v>
      </c>
      <c r="G20" s="8">
        <v>16286</v>
      </c>
      <c r="H20" s="8">
        <v>1310</v>
      </c>
      <c r="I20" s="8">
        <v>120</v>
      </c>
      <c r="J20" s="8"/>
    </row>
    <row r="21" spans="1:10" ht="12" customHeight="1">
      <c r="A21" s="2"/>
      <c r="B21" s="1102" t="s">
        <v>107</v>
      </c>
      <c r="C21" s="1102"/>
      <c r="D21" s="2"/>
      <c r="E21" s="17">
        <v>31</v>
      </c>
      <c r="F21" s="8">
        <v>157665</v>
      </c>
      <c r="G21" s="8">
        <v>85653</v>
      </c>
      <c r="H21" s="8">
        <v>32894</v>
      </c>
      <c r="I21" s="8">
        <v>39118</v>
      </c>
      <c r="J21" s="8"/>
    </row>
    <row r="22" spans="1:10" ht="12" customHeight="1">
      <c r="A22" s="2"/>
      <c r="B22" s="1093" t="s">
        <v>188</v>
      </c>
      <c r="C22" s="1093"/>
      <c r="D22" s="2"/>
      <c r="E22" s="17"/>
      <c r="F22" s="8"/>
      <c r="G22" s="8"/>
      <c r="H22" s="8"/>
      <c r="I22" s="8"/>
      <c r="J22" s="8"/>
    </row>
    <row r="23" spans="1:10" ht="12" customHeight="1">
      <c r="A23" s="2"/>
      <c r="B23" s="1093" t="s">
        <v>108</v>
      </c>
      <c r="C23" s="1093"/>
      <c r="D23" s="2"/>
      <c r="E23" s="17">
        <v>23</v>
      </c>
      <c r="F23" s="8">
        <v>136720</v>
      </c>
      <c r="G23" s="8">
        <v>7329</v>
      </c>
      <c r="H23" s="8">
        <v>92339</v>
      </c>
      <c r="I23" s="8">
        <v>37052</v>
      </c>
      <c r="J23" s="8"/>
    </row>
    <row r="24" spans="1:11" ht="12" customHeight="1">
      <c r="A24" s="2"/>
      <c r="B24" s="1093" t="s">
        <v>109</v>
      </c>
      <c r="C24" s="1093"/>
      <c r="D24" s="2"/>
      <c r="E24" s="17">
        <v>16</v>
      </c>
      <c r="F24" s="8">
        <v>107923</v>
      </c>
      <c r="G24" s="8">
        <v>21710</v>
      </c>
      <c r="H24" s="8">
        <v>55719</v>
      </c>
      <c r="I24" s="8">
        <v>30493</v>
      </c>
      <c r="J24" s="8"/>
      <c r="K24" s="46"/>
    </row>
    <row r="25" spans="1:10" ht="12" customHeight="1">
      <c r="A25" s="2"/>
      <c r="B25" s="322"/>
      <c r="C25" s="322"/>
      <c r="D25" s="2"/>
      <c r="E25" s="17"/>
      <c r="F25" s="8"/>
      <c r="G25" s="2"/>
      <c r="H25" s="8"/>
      <c r="I25" s="8"/>
      <c r="J25" s="8"/>
    </row>
    <row r="26" spans="1:14" ht="12" customHeight="1">
      <c r="A26" s="1092" t="s">
        <v>14</v>
      </c>
      <c r="B26" s="1092"/>
      <c r="C26" s="1092"/>
      <c r="D26" s="20"/>
      <c r="E26" s="326">
        <v>228</v>
      </c>
      <c r="F26" s="13">
        <v>1566190</v>
      </c>
      <c r="G26" s="13">
        <v>89237</v>
      </c>
      <c r="H26" s="13">
        <v>889219</v>
      </c>
      <c r="I26" s="13">
        <v>587734</v>
      </c>
      <c r="J26" s="8"/>
      <c r="K26" s="46"/>
      <c r="L26" s="46"/>
      <c r="M26" s="46"/>
      <c r="N26" s="46"/>
    </row>
    <row r="27" spans="1:10" ht="7.5" customHeight="1">
      <c r="A27" s="2"/>
      <c r="B27" s="325"/>
      <c r="C27" s="6"/>
      <c r="D27" s="14"/>
      <c r="E27" s="17"/>
      <c r="F27" s="8"/>
      <c r="G27" s="2"/>
      <c r="H27" s="282"/>
      <c r="I27" s="8"/>
      <c r="J27" s="8"/>
    </row>
    <row r="28" spans="1:10" ht="12" customHeight="1">
      <c r="A28" s="325" t="s">
        <v>67</v>
      </c>
      <c r="B28" s="2"/>
      <c r="C28" s="6"/>
      <c r="D28" s="14"/>
      <c r="E28" s="17"/>
      <c r="F28" s="8"/>
      <c r="G28" s="2"/>
      <c r="H28" s="282"/>
      <c r="I28" s="8"/>
      <c r="J28" s="8"/>
    </row>
    <row r="29" spans="1:10" ht="4.5" customHeight="1">
      <c r="A29" s="2"/>
      <c r="B29" s="325"/>
      <c r="C29" s="6"/>
      <c r="D29" s="14"/>
      <c r="E29" s="17"/>
      <c r="F29" s="8"/>
      <c r="G29" s="2"/>
      <c r="H29" s="282"/>
      <c r="I29" s="8"/>
      <c r="J29" s="8"/>
    </row>
    <row r="30" spans="1:10" ht="12" customHeight="1">
      <c r="A30" s="2"/>
      <c r="B30" s="1093" t="s">
        <v>110</v>
      </c>
      <c r="C30" s="1093"/>
      <c r="D30" s="2"/>
      <c r="E30" s="17">
        <v>23</v>
      </c>
      <c r="F30" s="8">
        <v>216295</v>
      </c>
      <c r="G30" s="8">
        <v>15682</v>
      </c>
      <c r="H30" s="8">
        <v>94669</v>
      </c>
      <c r="I30" s="8">
        <v>105943</v>
      </c>
      <c r="J30" s="8"/>
    </row>
    <row r="31" spans="1:10" ht="12" customHeight="1">
      <c r="A31" s="2"/>
      <c r="B31" s="1093" t="s">
        <v>111</v>
      </c>
      <c r="C31" s="1093"/>
      <c r="D31" s="2"/>
      <c r="E31" s="17">
        <v>10</v>
      </c>
      <c r="F31" s="8">
        <v>97433</v>
      </c>
      <c r="G31" s="8">
        <v>11678</v>
      </c>
      <c r="H31" s="8">
        <v>83227</v>
      </c>
      <c r="I31" s="8">
        <v>2529</v>
      </c>
      <c r="J31" s="8"/>
    </row>
    <row r="32" spans="1:10" ht="12" customHeight="1">
      <c r="A32" s="2"/>
      <c r="B32" s="1093" t="s">
        <v>112</v>
      </c>
      <c r="C32" s="1093"/>
      <c r="D32" s="2"/>
      <c r="E32" s="17">
        <v>12</v>
      </c>
      <c r="F32" s="8">
        <v>349923</v>
      </c>
      <c r="G32" s="8">
        <v>2419</v>
      </c>
      <c r="H32" s="8">
        <v>158135</v>
      </c>
      <c r="I32" s="8">
        <v>189369</v>
      </c>
      <c r="J32" s="8"/>
    </row>
    <row r="33" spans="1:10" ht="7.5" customHeight="1">
      <c r="A33" s="2"/>
      <c r="B33" s="273"/>
      <c r="C33" s="6"/>
      <c r="D33" s="2"/>
      <c r="E33" s="17"/>
      <c r="F33" s="8"/>
      <c r="G33" s="8"/>
      <c r="H33" s="8"/>
      <c r="I33" s="8"/>
      <c r="J33" s="8"/>
    </row>
    <row r="34" spans="1:10" ht="12" customHeight="1">
      <c r="A34" s="273" t="s">
        <v>56</v>
      </c>
      <c r="B34" s="2"/>
      <c r="C34" s="6"/>
      <c r="D34" s="2"/>
      <c r="E34" s="17"/>
      <c r="F34" s="8"/>
      <c r="G34" s="8"/>
      <c r="H34" s="8"/>
      <c r="I34" s="8"/>
      <c r="J34" s="8"/>
    </row>
    <row r="35" spans="1:10" ht="4.5" customHeight="1">
      <c r="A35" s="2"/>
      <c r="B35" s="273"/>
      <c r="C35" s="6"/>
      <c r="D35" s="2"/>
      <c r="E35" s="17"/>
      <c r="F35" s="8"/>
      <c r="G35" s="8"/>
      <c r="H35" s="8"/>
      <c r="I35" s="8"/>
      <c r="J35" s="8"/>
    </row>
    <row r="36" spans="1:10" ht="12" customHeight="1">
      <c r="A36" s="2"/>
      <c r="B36" s="1093" t="s">
        <v>110</v>
      </c>
      <c r="C36" s="1093"/>
      <c r="D36" s="2"/>
      <c r="E36" s="17">
        <v>20</v>
      </c>
      <c r="F36" s="8">
        <v>166851</v>
      </c>
      <c r="G36" s="8">
        <v>12226</v>
      </c>
      <c r="H36" s="8">
        <v>90798</v>
      </c>
      <c r="I36" s="8">
        <v>63827</v>
      </c>
      <c r="J36" s="8"/>
    </row>
    <row r="37" spans="1:10" ht="12" customHeight="1">
      <c r="A37" s="2"/>
      <c r="B37" s="1093" t="s">
        <v>113</v>
      </c>
      <c r="C37" s="1093"/>
      <c r="D37" s="2"/>
      <c r="E37" s="17">
        <v>15</v>
      </c>
      <c r="F37" s="8">
        <v>58848</v>
      </c>
      <c r="G37" s="8">
        <v>14949</v>
      </c>
      <c r="H37" s="8">
        <v>33013</v>
      </c>
      <c r="I37" s="8">
        <v>10886</v>
      </c>
      <c r="J37" s="8"/>
    </row>
    <row r="38" spans="1:10" ht="12" customHeight="1">
      <c r="A38" s="2"/>
      <c r="B38" s="1093" t="s">
        <v>114</v>
      </c>
      <c r="C38" s="1093"/>
      <c r="D38" s="2"/>
      <c r="E38" s="17">
        <v>23</v>
      </c>
      <c r="F38" s="8">
        <v>49725</v>
      </c>
      <c r="G38" s="8">
        <v>5683</v>
      </c>
      <c r="H38" s="8">
        <v>14134</v>
      </c>
      <c r="I38" s="8">
        <v>29909</v>
      </c>
      <c r="J38" s="8"/>
    </row>
    <row r="39" spans="1:10" ht="12" customHeight="1">
      <c r="A39" s="2"/>
      <c r="B39" s="1093" t="s">
        <v>115</v>
      </c>
      <c r="C39" s="1093"/>
      <c r="D39" s="2"/>
      <c r="E39" s="17">
        <v>32</v>
      </c>
      <c r="F39" s="8">
        <v>299299</v>
      </c>
      <c r="G39" s="8">
        <v>10701</v>
      </c>
      <c r="H39" s="8">
        <v>277806</v>
      </c>
      <c r="I39" s="8">
        <v>10792</v>
      </c>
      <c r="J39" s="8"/>
    </row>
    <row r="40" spans="1:10" ht="12" customHeight="1">
      <c r="A40" s="2"/>
      <c r="B40" s="1093" t="s">
        <v>116</v>
      </c>
      <c r="C40" s="1093"/>
      <c r="D40" s="2"/>
      <c r="E40" s="17">
        <v>13</v>
      </c>
      <c r="F40" s="8">
        <v>24814</v>
      </c>
      <c r="G40" s="8">
        <v>103</v>
      </c>
      <c r="H40" s="8">
        <v>5750</v>
      </c>
      <c r="I40" s="8">
        <v>18961</v>
      </c>
      <c r="J40" s="8"/>
    </row>
    <row r="41" spans="1:10" ht="12" customHeight="1">
      <c r="A41" s="2"/>
      <c r="B41" s="1093" t="s">
        <v>117</v>
      </c>
      <c r="C41" s="1093"/>
      <c r="D41" s="2"/>
      <c r="E41" s="17">
        <v>15</v>
      </c>
      <c r="F41" s="8">
        <v>49123</v>
      </c>
      <c r="G41" s="8">
        <v>181</v>
      </c>
      <c r="H41" s="8">
        <v>11089</v>
      </c>
      <c r="I41" s="8">
        <v>37853</v>
      </c>
      <c r="J41" s="8"/>
    </row>
    <row r="42" spans="1:10" ht="12" customHeight="1">
      <c r="A42" s="2"/>
      <c r="B42" s="1093" t="s">
        <v>118</v>
      </c>
      <c r="C42" s="1093"/>
      <c r="D42" s="2"/>
      <c r="E42" s="17">
        <v>25</v>
      </c>
      <c r="F42" s="8">
        <v>134688</v>
      </c>
      <c r="G42" s="8">
        <v>869</v>
      </c>
      <c r="H42" s="8">
        <v>42165</v>
      </c>
      <c r="I42" s="8">
        <v>91655</v>
      </c>
      <c r="J42" s="8"/>
    </row>
    <row r="43" spans="1:10" ht="12" customHeight="1">
      <c r="A43" s="2"/>
      <c r="B43" s="1093" t="s">
        <v>111</v>
      </c>
      <c r="C43" s="1093"/>
      <c r="D43" s="2"/>
      <c r="E43" s="17">
        <v>22</v>
      </c>
      <c r="F43" s="8">
        <v>103605</v>
      </c>
      <c r="G43" s="8">
        <v>13234</v>
      </c>
      <c r="H43" s="8">
        <v>70578</v>
      </c>
      <c r="I43" s="8">
        <v>19793</v>
      </c>
      <c r="J43" s="8"/>
    </row>
    <row r="44" spans="1:10" ht="12" customHeight="1">
      <c r="A44" s="2"/>
      <c r="B44" s="1093" t="s">
        <v>112</v>
      </c>
      <c r="C44" s="1093"/>
      <c r="D44" s="2"/>
      <c r="E44" s="17">
        <v>18</v>
      </c>
      <c r="F44" s="8">
        <v>15587</v>
      </c>
      <c r="G44" s="8">
        <v>1513</v>
      </c>
      <c r="H44" s="8">
        <v>7855</v>
      </c>
      <c r="I44" s="8">
        <v>6218</v>
      </c>
      <c r="J44" s="8"/>
    </row>
    <row r="45" spans="1:10" ht="12" customHeight="1">
      <c r="A45" s="2"/>
      <c r="B45" s="319"/>
      <c r="C45" s="6"/>
      <c r="D45" s="2"/>
      <c r="E45" s="17"/>
      <c r="F45" s="8"/>
      <c r="G45" s="8"/>
      <c r="H45" s="8"/>
      <c r="I45" s="8"/>
      <c r="J45" s="8"/>
    </row>
    <row r="46" spans="1:14" ht="12" customHeight="1">
      <c r="A46" s="1092" t="s">
        <v>15</v>
      </c>
      <c r="B46" s="1092"/>
      <c r="C46" s="1092"/>
      <c r="D46" s="20"/>
      <c r="E46" s="326">
        <v>498</v>
      </c>
      <c r="F46" s="13">
        <v>1956277</v>
      </c>
      <c r="G46" s="13">
        <v>203388</v>
      </c>
      <c r="H46" s="13">
        <v>1023621</v>
      </c>
      <c r="I46" s="13">
        <v>729268</v>
      </c>
      <c r="J46" s="8"/>
      <c r="K46" s="46"/>
      <c r="L46" s="46"/>
      <c r="M46" s="46"/>
      <c r="N46" s="46"/>
    </row>
    <row r="47" spans="1:10" ht="7.5" customHeight="1">
      <c r="A47" s="2"/>
      <c r="B47" s="325"/>
      <c r="C47" s="6"/>
      <c r="D47" s="14"/>
      <c r="E47" s="17"/>
      <c r="F47" s="8"/>
      <c r="G47" s="8"/>
      <c r="H47" s="8"/>
      <c r="I47" s="8"/>
      <c r="J47" s="8"/>
    </row>
    <row r="48" spans="1:10" ht="12" customHeight="1">
      <c r="A48" s="325" t="s">
        <v>67</v>
      </c>
      <c r="B48" s="2"/>
      <c r="C48" s="6"/>
      <c r="D48" s="14"/>
      <c r="E48" s="17"/>
      <c r="F48" s="8"/>
      <c r="G48" s="8"/>
      <c r="H48" s="8"/>
      <c r="I48" s="8"/>
      <c r="J48" s="8"/>
    </row>
    <row r="49" spans="1:10" ht="4.5" customHeight="1">
      <c r="A49" s="2"/>
      <c r="B49" s="325"/>
      <c r="C49" s="6"/>
      <c r="D49" s="14"/>
      <c r="E49" s="17"/>
      <c r="F49" s="8"/>
      <c r="G49" s="8"/>
      <c r="H49" s="8"/>
      <c r="I49" s="8"/>
      <c r="J49" s="8"/>
    </row>
    <row r="50" spans="1:10" ht="12" customHeight="1">
      <c r="A50" s="2"/>
      <c r="B50" s="1093" t="s">
        <v>119</v>
      </c>
      <c r="C50" s="1093"/>
      <c r="D50" s="2"/>
      <c r="E50" s="17">
        <v>22</v>
      </c>
      <c r="F50" s="8">
        <v>272691</v>
      </c>
      <c r="G50" s="8">
        <v>44979</v>
      </c>
      <c r="H50" s="8">
        <v>167131</v>
      </c>
      <c r="I50" s="8">
        <v>60581</v>
      </c>
      <c r="J50" s="8"/>
    </row>
    <row r="51" spans="1:10" ht="12" customHeight="1">
      <c r="A51" s="2"/>
      <c r="B51" s="1093" t="s">
        <v>120</v>
      </c>
      <c r="C51" s="1093"/>
      <c r="D51" s="2"/>
      <c r="E51" s="17">
        <v>12</v>
      </c>
      <c r="F51" s="8">
        <v>22602</v>
      </c>
      <c r="G51" s="8">
        <v>22053</v>
      </c>
      <c r="H51" s="8">
        <v>550</v>
      </c>
      <c r="I51" s="318" t="s">
        <v>323</v>
      </c>
      <c r="J51" s="8"/>
    </row>
    <row r="52" spans="1:10" ht="12" customHeight="1">
      <c r="A52" s="2"/>
      <c r="B52" s="1093" t="s">
        <v>121</v>
      </c>
      <c r="C52" s="1093"/>
      <c r="D52" s="2"/>
      <c r="E52" s="17">
        <v>6</v>
      </c>
      <c r="F52" s="8">
        <v>75604</v>
      </c>
      <c r="G52" s="8">
        <v>17485</v>
      </c>
      <c r="H52" s="8">
        <v>41176</v>
      </c>
      <c r="I52" s="8">
        <v>16943</v>
      </c>
      <c r="J52" s="8"/>
    </row>
    <row r="53" spans="1:10" ht="12" customHeight="1">
      <c r="A53" s="2"/>
      <c r="B53" s="1093" t="s">
        <v>122</v>
      </c>
      <c r="C53" s="1093"/>
      <c r="D53" s="2"/>
      <c r="E53" s="17">
        <v>14</v>
      </c>
      <c r="F53" s="8">
        <v>25350</v>
      </c>
      <c r="G53" s="8">
        <v>106</v>
      </c>
      <c r="H53" s="8">
        <v>25226</v>
      </c>
      <c r="I53" s="8">
        <v>18</v>
      </c>
      <c r="J53" s="8"/>
    </row>
    <row r="54" spans="1:10" ht="7.5" customHeight="1">
      <c r="A54" s="2"/>
      <c r="B54" s="273"/>
      <c r="C54" s="6"/>
      <c r="D54" s="2"/>
      <c r="E54" s="17"/>
      <c r="F54" s="8"/>
      <c r="G54" s="8"/>
      <c r="H54" s="8"/>
      <c r="I54" s="8"/>
      <c r="J54" s="8"/>
    </row>
    <row r="55" spans="1:10" ht="12" customHeight="1">
      <c r="A55" s="273" t="s">
        <v>56</v>
      </c>
      <c r="B55" s="2"/>
      <c r="C55" s="6"/>
      <c r="D55" s="2"/>
      <c r="E55" s="17"/>
      <c r="F55" s="8"/>
      <c r="G55" s="8"/>
      <c r="H55" s="8"/>
      <c r="I55" s="8"/>
      <c r="J55" s="8"/>
    </row>
    <row r="56" spans="1:10" ht="4.5" customHeight="1">
      <c r="A56" s="2"/>
      <c r="B56" s="273"/>
      <c r="C56" s="6"/>
      <c r="D56" s="2"/>
      <c r="E56" s="17"/>
      <c r="F56" s="8"/>
      <c r="G56" s="8"/>
      <c r="H56" s="8"/>
      <c r="I56" s="8"/>
      <c r="J56" s="8"/>
    </row>
    <row r="57" spans="1:10" ht="12" customHeight="1">
      <c r="A57" s="2"/>
      <c r="B57" s="1093" t="s">
        <v>123</v>
      </c>
      <c r="C57" s="1093"/>
      <c r="D57" s="2"/>
      <c r="E57" s="17">
        <v>25</v>
      </c>
      <c r="F57" s="8">
        <v>90637</v>
      </c>
      <c r="G57" s="8">
        <v>35605</v>
      </c>
      <c r="H57" s="8">
        <v>4502</v>
      </c>
      <c r="I57" s="8">
        <v>50530</v>
      </c>
      <c r="J57" s="8"/>
    </row>
    <row r="58" spans="1:10" ht="12" customHeight="1">
      <c r="A58" s="2"/>
      <c r="B58" s="1093" t="s">
        <v>119</v>
      </c>
      <c r="C58" s="1093"/>
      <c r="D58" s="2"/>
      <c r="E58" s="17">
        <v>52</v>
      </c>
      <c r="F58" s="8">
        <v>406995</v>
      </c>
      <c r="G58" s="8">
        <v>11445</v>
      </c>
      <c r="H58" s="8">
        <v>158729</v>
      </c>
      <c r="I58" s="8">
        <v>236821</v>
      </c>
      <c r="J58" s="23"/>
    </row>
    <row r="59" spans="1:10" ht="12" customHeight="1">
      <c r="A59" s="2"/>
      <c r="B59" s="1093" t="s">
        <v>124</v>
      </c>
      <c r="C59" s="1093"/>
      <c r="D59" s="2"/>
      <c r="E59" s="17">
        <v>40</v>
      </c>
      <c r="F59" s="8">
        <v>84277</v>
      </c>
      <c r="G59" s="8">
        <v>977</v>
      </c>
      <c r="H59" s="8">
        <v>64803</v>
      </c>
      <c r="I59" s="8">
        <v>18497</v>
      </c>
      <c r="J59" s="8"/>
    </row>
    <row r="60" spans="1:10" ht="12" customHeight="1">
      <c r="A60" s="2"/>
      <c r="B60" s="1093" t="s">
        <v>125</v>
      </c>
      <c r="C60" s="1093"/>
      <c r="D60" s="2"/>
      <c r="E60" s="17">
        <v>72</v>
      </c>
      <c r="F60" s="8">
        <v>136422</v>
      </c>
      <c r="G60" s="8">
        <v>43262</v>
      </c>
      <c r="H60" s="8">
        <v>37356</v>
      </c>
      <c r="I60" s="8">
        <v>55804</v>
      </c>
      <c r="J60" s="8"/>
    </row>
    <row r="61" spans="1:10" ht="12" customHeight="1">
      <c r="A61" s="2"/>
      <c r="B61" s="1093" t="s">
        <v>126</v>
      </c>
      <c r="C61" s="1093"/>
      <c r="D61" s="2"/>
      <c r="E61" s="17">
        <v>28</v>
      </c>
      <c r="F61" s="8">
        <v>111801</v>
      </c>
      <c r="G61" s="8">
        <v>7789</v>
      </c>
      <c r="H61" s="8">
        <v>65282</v>
      </c>
      <c r="I61" s="8">
        <v>38731</v>
      </c>
      <c r="J61" s="8"/>
    </row>
    <row r="62" spans="2:10" ht="12" customHeight="1">
      <c r="B62" s="1090" t="s">
        <v>127</v>
      </c>
      <c r="C62" s="1090"/>
      <c r="E62" s="17">
        <v>10</v>
      </c>
      <c r="F62" s="8">
        <v>66356</v>
      </c>
      <c r="G62" s="8">
        <v>9</v>
      </c>
      <c r="H62" s="8">
        <v>60570</v>
      </c>
      <c r="I62" s="8">
        <v>5778</v>
      </c>
      <c r="J62" s="46"/>
    </row>
    <row r="63" spans="2:10" ht="12" customHeight="1">
      <c r="B63" s="1090" t="s">
        <v>128</v>
      </c>
      <c r="C63" s="1090"/>
      <c r="E63" s="17">
        <v>30</v>
      </c>
      <c r="F63" s="8">
        <v>280397</v>
      </c>
      <c r="G63" s="8">
        <v>11165</v>
      </c>
      <c r="H63" s="8">
        <v>228508</v>
      </c>
      <c r="I63" s="8">
        <v>40724</v>
      </c>
      <c r="J63" s="46"/>
    </row>
    <row r="64" spans="2:10" ht="12" customHeight="1">
      <c r="B64" s="1090" t="s">
        <v>129</v>
      </c>
      <c r="C64" s="1090"/>
      <c r="E64" s="17">
        <v>52</v>
      </c>
      <c r="F64" s="8">
        <v>136564</v>
      </c>
      <c r="G64" s="8">
        <v>914</v>
      </c>
      <c r="H64" s="8">
        <v>50723</v>
      </c>
      <c r="I64" s="8">
        <v>84927</v>
      </c>
      <c r="J64" s="46"/>
    </row>
    <row r="65" spans="2:10" ht="12" customHeight="1">
      <c r="B65" s="1090" t="s">
        <v>130</v>
      </c>
      <c r="C65" s="1090"/>
      <c r="E65" s="17">
        <v>93</v>
      </c>
      <c r="F65" s="8">
        <v>160026</v>
      </c>
      <c r="G65" s="8">
        <v>89</v>
      </c>
      <c r="H65" s="8">
        <v>71696</v>
      </c>
      <c r="I65" s="8">
        <v>88241</v>
      </c>
      <c r="J65" s="46"/>
    </row>
    <row r="66" spans="2:10" ht="12" customHeight="1">
      <c r="B66" s="1090" t="s">
        <v>131</v>
      </c>
      <c r="C66" s="1090"/>
      <c r="E66" s="17">
        <v>42</v>
      </c>
      <c r="F66" s="8">
        <v>86555</v>
      </c>
      <c r="G66" s="8">
        <v>7512</v>
      </c>
      <c r="H66" s="8">
        <v>47370</v>
      </c>
      <c r="I66" s="8">
        <v>31673</v>
      </c>
      <c r="J66" s="203"/>
    </row>
    <row r="67" spans="1:4" ht="11.25" customHeight="1">
      <c r="A67" s="59" t="s">
        <v>7</v>
      </c>
      <c r="D67" s="59"/>
    </row>
    <row r="68" spans="1:9" ht="12" customHeight="1">
      <c r="A68" s="1103" t="s">
        <v>297</v>
      </c>
      <c r="B68" s="1103"/>
      <c r="C68" s="1103"/>
      <c r="D68" s="1103"/>
      <c r="E68" s="1103"/>
      <c r="F68" s="1103"/>
      <c r="G68" s="1103"/>
      <c r="H68" s="1103"/>
      <c r="I68" s="1103"/>
    </row>
    <row r="69" spans="1:9" ht="6" customHeight="1">
      <c r="A69" s="1103"/>
      <c r="B69" s="1103"/>
      <c r="C69" s="1103"/>
      <c r="D69" s="1103"/>
      <c r="E69" s="1103"/>
      <c r="F69" s="1103"/>
      <c r="G69" s="1103"/>
      <c r="H69" s="1103"/>
      <c r="I69" s="1103"/>
    </row>
  </sheetData>
  <sheetProtection/>
  <mergeCells count="47">
    <mergeCell ref="A3:I3"/>
    <mergeCell ref="A4:I4"/>
    <mergeCell ref="A6:D13"/>
    <mergeCell ref="E6:E12"/>
    <mergeCell ref="F6:F12"/>
    <mergeCell ref="G6:I6"/>
    <mergeCell ref="G7:G12"/>
    <mergeCell ref="H7:H12"/>
    <mergeCell ref="I7:I12"/>
    <mergeCell ref="F13:I13"/>
    <mergeCell ref="B17:C17"/>
    <mergeCell ref="B18:C18"/>
    <mergeCell ref="B19:C19"/>
    <mergeCell ref="B20:C20"/>
    <mergeCell ref="B21:C21"/>
    <mergeCell ref="B22:C22"/>
    <mergeCell ref="B23:C23"/>
    <mergeCell ref="B24:C24"/>
    <mergeCell ref="A26:C26"/>
    <mergeCell ref="B30:C30"/>
    <mergeCell ref="B31:C31"/>
    <mergeCell ref="B32:C32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3:C53"/>
    <mergeCell ref="B57:C57"/>
    <mergeCell ref="B58:C58"/>
    <mergeCell ref="B59:C59"/>
    <mergeCell ref="B60:C60"/>
    <mergeCell ref="A68:I69"/>
    <mergeCell ref="B61:C61"/>
    <mergeCell ref="B62:C62"/>
    <mergeCell ref="B63:C63"/>
    <mergeCell ref="B64:C64"/>
    <mergeCell ref="B65:C65"/>
    <mergeCell ref="B66:C66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923"/>
  <sheetViews>
    <sheetView zoomScale="120" zoomScaleNormal="120" workbookViewId="0" topLeftCell="A1">
      <selection activeCell="L69" sqref="L69"/>
    </sheetView>
  </sheetViews>
  <sheetFormatPr defaultColWidth="11.421875" defaultRowHeight="12.75"/>
  <cols>
    <col min="1" max="1" width="1.7109375" style="55" customWidth="1"/>
    <col min="2" max="2" width="5.140625" style="112" customWidth="1"/>
    <col min="3" max="3" width="16.28125" style="55" customWidth="1"/>
    <col min="4" max="4" width="0.85546875" style="55" customWidth="1"/>
    <col min="5" max="5" width="6.7109375" style="55" customWidth="1"/>
    <col min="6" max="6" width="7.140625" style="55" customWidth="1"/>
    <col min="7" max="7" width="7.8515625" style="55" customWidth="1"/>
    <col min="8" max="9" width="7.00390625" style="55" customWidth="1"/>
    <col min="10" max="10" width="7.28125" style="55" customWidth="1"/>
    <col min="11" max="11" width="7.00390625" style="55" customWidth="1"/>
    <col min="12" max="12" width="9.140625" style="55" customWidth="1"/>
    <col min="13" max="14" width="7.00390625" style="55" customWidth="1"/>
    <col min="15" max="15" width="11.421875" style="55" customWidth="1"/>
    <col min="16" max="16" width="15.421875" style="55" customWidth="1"/>
    <col min="17" max="17" width="4.8515625" style="55" bestFit="1" customWidth="1"/>
    <col min="18" max="18" width="3.8515625" style="55" bestFit="1" customWidth="1"/>
    <col min="19" max="19" width="4.140625" style="55" bestFit="1" customWidth="1"/>
    <col min="20" max="20" width="4.421875" style="55" bestFit="1" customWidth="1"/>
    <col min="21" max="21" width="3.7109375" style="55" bestFit="1" customWidth="1"/>
    <col min="22" max="22" width="4.421875" style="55" bestFit="1" customWidth="1"/>
    <col min="23" max="23" width="4.28125" style="55" bestFit="1" customWidth="1"/>
    <col min="24" max="24" width="4.00390625" style="55" bestFit="1" customWidth="1"/>
    <col min="25" max="26" width="4.140625" style="55" bestFit="1" customWidth="1"/>
    <col min="27" max="27" width="3.8515625" style="55" bestFit="1" customWidth="1"/>
    <col min="28" max="29" width="11.421875" style="55" customWidth="1"/>
    <col min="30" max="30" width="11.421875" style="56" customWidth="1"/>
    <col min="31" max="16384" width="11.421875" style="55" customWidth="1"/>
  </cols>
  <sheetData>
    <row r="1" spans="2:14" s="87" customFormat="1" ht="10.5" customHeight="1">
      <c r="B1" s="27"/>
      <c r="C1" s="27"/>
      <c r="D1" s="27"/>
      <c r="E1" s="27"/>
      <c r="F1" s="27"/>
      <c r="G1" s="27"/>
      <c r="H1" s="27"/>
      <c r="I1" s="27"/>
      <c r="J1" s="27"/>
      <c r="K1" s="224"/>
      <c r="L1" s="224"/>
      <c r="M1" s="224"/>
      <c r="N1" s="224"/>
    </row>
    <row r="2" spans="1:14" s="87" customFormat="1" ht="10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24"/>
      <c r="L2" s="224"/>
      <c r="M2" s="224"/>
      <c r="N2" s="224"/>
    </row>
    <row r="3" spans="1:14" s="87" customFormat="1" ht="12.75">
      <c r="A3" s="1037" t="s">
        <v>430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</row>
    <row r="4" spans="1:14" s="87" customFormat="1" ht="12.75" customHeight="1">
      <c r="A4" s="1107" t="s">
        <v>191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8"/>
      <c r="L4" s="1108"/>
      <c r="M4" s="1108"/>
      <c r="N4" s="1108"/>
    </row>
    <row r="5" spans="1:13" ht="11.25" customHeight="1">
      <c r="A5" s="2"/>
      <c r="B5" s="319"/>
      <c r="C5" s="2"/>
      <c r="D5" s="2"/>
      <c r="E5" s="2"/>
      <c r="F5" s="2"/>
      <c r="G5" s="2"/>
      <c r="H5" s="2"/>
      <c r="I5" s="2"/>
      <c r="J5" s="2"/>
      <c r="M5" s="179"/>
    </row>
    <row r="6" spans="1:16" ht="11.25" customHeight="1">
      <c r="A6" s="1051" t="s">
        <v>83</v>
      </c>
      <c r="B6" s="1051"/>
      <c r="C6" s="1051"/>
      <c r="D6" s="1052"/>
      <c r="E6" s="1109" t="s">
        <v>428</v>
      </c>
      <c r="F6" s="1109" t="s">
        <v>429</v>
      </c>
      <c r="G6" s="1109" t="s">
        <v>286</v>
      </c>
      <c r="H6" s="1109" t="s">
        <v>29</v>
      </c>
      <c r="I6" s="1109" t="s">
        <v>285</v>
      </c>
      <c r="J6" s="1109" t="s">
        <v>291</v>
      </c>
      <c r="K6" s="1105" t="s">
        <v>368</v>
      </c>
      <c r="L6" s="1105" t="s">
        <v>331</v>
      </c>
      <c r="M6" s="1106" t="s">
        <v>370</v>
      </c>
      <c r="N6" s="1106" t="s">
        <v>369</v>
      </c>
      <c r="O6" s="83"/>
      <c r="P6" s="83"/>
    </row>
    <row r="7" spans="1:16" ht="12.75">
      <c r="A7" s="1053"/>
      <c r="B7" s="1053"/>
      <c r="C7" s="1053"/>
      <c r="D7" s="1054"/>
      <c r="E7" s="1109"/>
      <c r="F7" s="1109"/>
      <c r="G7" s="1109"/>
      <c r="H7" s="1109"/>
      <c r="I7" s="1109"/>
      <c r="J7" s="1109"/>
      <c r="K7" s="1105"/>
      <c r="L7" s="1105"/>
      <c r="M7" s="1106"/>
      <c r="N7" s="1106"/>
      <c r="O7" s="83"/>
      <c r="P7" s="83"/>
    </row>
    <row r="8" spans="1:16" ht="12.75">
      <c r="A8" s="1053"/>
      <c r="B8" s="1053"/>
      <c r="C8" s="1053"/>
      <c r="D8" s="1054"/>
      <c r="E8" s="1109"/>
      <c r="F8" s="1109"/>
      <c r="G8" s="1109"/>
      <c r="H8" s="1109"/>
      <c r="I8" s="1109"/>
      <c r="J8" s="1109"/>
      <c r="K8" s="1105"/>
      <c r="L8" s="1105"/>
      <c r="M8" s="1106"/>
      <c r="N8" s="1106"/>
      <c r="O8" s="83"/>
      <c r="P8" s="83"/>
    </row>
    <row r="9" spans="1:16" ht="12.75">
      <c r="A9" s="1053"/>
      <c r="B9" s="1053"/>
      <c r="C9" s="1053"/>
      <c r="D9" s="1054"/>
      <c r="E9" s="1109"/>
      <c r="F9" s="1109"/>
      <c r="G9" s="1109"/>
      <c r="H9" s="1109"/>
      <c r="I9" s="1109"/>
      <c r="J9" s="1109"/>
      <c r="K9" s="1105"/>
      <c r="L9" s="1105"/>
      <c r="M9" s="1106"/>
      <c r="N9" s="1106"/>
      <c r="O9" s="83"/>
      <c r="P9" s="83"/>
    </row>
    <row r="10" spans="1:29" ht="12.75">
      <c r="A10" s="1053"/>
      <c r="B10" s="1053"/>
      <c r="C10" s="1053"/>
      <c r="D10" s="1054"/>
      <c r="E10" s="1109"/>
      <c r="F10" s="1109"/>
      <c r="G10" s="1109"/>
      <c r="H10" s="1109"/>
      <c r="I10" s="1109"/>
      <c r="J10" s="1109"/>
      <c r="K10" s="1105"/>
      <c r="L10" s="1105"/>
      <c r="M10" s="1106"/>
      <c r="N10" s="1106"/>
      <c r="O10" s="83"/>
      <c r="P10" s="83"/>
      <c r="AC10" s="55" t="s">
        <v>293</v>
      </c>
    </row>
    <row r="11" spans="1:16" ht="12.75">
      <c r="A11" s="1053"/>
      <c r="B11" s="1053"/>
      <c r="C11" s="1053"/>
      <c r="D11" s="1054"/>
      <c r="E11" s="1109"/>
      <c r="F11" s="1109"/>
      <c r="G11" s="1109"/>
      <c r="H11" s="1109"/>
      <c r="I11" s="1109"/>
      <c r="J11" s="1109"/>
      <c r="K11" s="1105"/>
      <c r="L11" s="1105"/>
      <c r="M11" s="1106"/>
      <c r="N11" s="1106"/>
      <c r="O11" s="83"/>
      <c r="P11" s="83"/>
    </row>
    <row r="12" spans="1:16" ht="12.75">
      <c r="A12" s="1053"/>
      <c r="B12" s="1053"/>
      <c r="C12" s="1053"/>
      <c r="D12" s="1054"/>
      <c r="E12" s="1109"/>
      <c r="F12" s="1109"/>
      <c r="G12" s="1109"/>
      <c r="H12" s="1109"/>
      <c r="I12" s="1109"/>
      <c r="J12" s="1109"/>
      <c r="K12" s="1105"/>
      <c r="L12" s="1105"/>
      <c r="M12" s="1106"/>
      <c r="N12" s="1106"/>
      <c r="O12" s="83"/>
      <c r="P12" s="83"/>
    </row>
    <row r="13" spans="1:16" ht="11.25" customHeight="1">
      <c r="A13" s="1055"/>
      <c r="B13" s="1055"/>
      <c r="C13" s="1055"/>
      <c r="D13" s="1056"/>
      <c r="E13" s="1034" t="s">
        <v>2</v>
      </c>
      <c r="F13" s="1035"/>
      <c r="G13" s="1035"/>
      <c r="H13" s="1035"/>
      <c r="I13" s="1035"/>
      <c r="J13" s="1035"/>
      <c r="K13" s="1078"/>
      <c r="L13" s="1078"/>
      <c r="M13" s="1078"/>
      <c r="N13" s="1078"/>
      <c r="O13" s="83"/>
      <c r="P13" s="83"/>
    </row>
    <row r="14" spans="1:16" ht="7.5" customHeight="1">
      <c r="A14" s="2"/>
      <c r="B14" s="319"/>
      <c r="C14" s="9"/>
      <c r="D14" s="5"/>
      <c r="E14" s="2"/>
      <c r="F14" s="2"/>
      <c r="G14" s="2"/>
      <c r="H14" s="2"/>
      <c r="I14" s="2"/>
      <c r="J14" s="2"/>
      <c r="O14" s="83"/>
      <c r="P14" s="83"/>
    </row>
    <row r="15" spans="1:30" s="56" customFormat="1" ht="12" customHeight="1">
      <c r="A15" s="1098" t="s">
        <v>16</v>
      </c>
      <c r="B15" s="1098"/>
      <c r="C15" s="1098"/>
      <c r="D15" s="12"/>
      <c r="E15" s="333">
        <v>397</v>
      </c>
      <c r="F15" s="334">
        <v>38</v>
      </c>
      <c r="G15" s="334">
        <v>1098</v>
      </c>
      <c r="H15" s="334">
        <v>249</v>
      </c>
      <c r="I15" s="334">
        <v>192</v>
      </c>
      <c r="J15" s="334">
        <v>166</v>
      </c>
      <c r="K15" s="334">
        <v>257</v>
      </c>
      <c r="L15" s="334">
        <v>19</v>
      </c>
      <c r="M15" s="334">
        <v>50</v>
      </c>
      <c r="N15" s="334">
        <v>263</v>
      </c>
      <c r="O15" s="83"/>
      <c r="P15" s="83"/>
      <c r="Q15" s="124"/>
      <c r="R15" s="125"/>
      <c r="S15" s="125"/>
      <c r="T15" s="125"/>
      <c r="U15" s="125"/>
      <c r="V15" s="125"/>
      <c r="W15" s="125"/>
      <c r="X15" s="125"/>
      <c r="AC15" s="55"/>
      <c r="AD15" s="126"/>
    </row>
    <row r="16" spans="1:23" ht="12" customHeight="1">
      <c r="A16" s="2"/>
      <c r="B16" s="319"/>
      <c r="C16" s="2"/>
      <c r="D16" s="7"/>
      <c r="E16" s="331"/>
      <c r="F16" s="328"/>
      <c r="G16" s="328"/>
      <c r="H16" s="328"/>
      <c r="I16" s="328"/>
      <c r="J16" s="328"/>
      <c r="K16" s="328"/>
      <c r="L16" s="328"/>
      <c r="M16" s="328"/>
      <c r="N16" s="328"/>
      <c r="O16" s="83"/>
      <c r="P16" s="83"/>
      <c r="Q16" s="127"/>
      <c r="R16" s="84"/>
      <c r="S16" s="84"/>
      <c r="T16" s="84"/>
      <c r="U16" s="84"/>
      <c r="V16" s="84"/>
      <c r="W16" s="84"/>
    </row>
    <row r="17" spans="1:29" s="56" customFormat="1" ht="12" customHeight="1">
      <c r="A17" s="1092" t="s">
        <v>9</v>
      </c>
      <c r="B17" s="1092"/>
      <c r="C17" s="1092"/>
      <c r="D17" s="12"/>
      <c r="E17" s="333">
        <v>69</v>
      </c>
      <c r="F17" s="334">
        <v>16</v>
      </c>
      <c r="G17" s="334">
        <v>323</v>
      </c>
      <c r="H17" s="334">
        <v>52</v>
      </c>
      <c r="I17" s="334">
        <v>41</v>
      </c>
      <c r="J17" s="334">
        <v>48</v>
      </c>
      <c r="K17" s="334">
        <v>52</v>
      </c>
      <c r="L17" s="334">
        <v>8</v>
      </c>
      <c r="M17" s="334">
        <v>11</v>
      </c>
      <c r="N17" s="334">
        <v>75</v>
      </c>
      <c r="O17" s="83"/>
      <c r="P17" s="83"/>
      <c r="Q17" s="88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C17" s="55"/>
    </row>
    <row r="18" spans="1:23" ht="7.5" customHeight="1">
      <c r="A18" s="2"/>
      <c r="B18" s="319"/>
      <c r="C18" s="9"/>
      <c r="D18" s="7"/>
      <c r="E18" s="331"/>
      <c r="F18" s="328"/>
      <c r="G18" s="328"/>
      <c r="H18" s="328"/>
      <c r="I18" s="328"/>
      <c r="J18" s="328"/>
      <c r="K18" s="328"/>
      <c r="L18" s="328"/>
      <c r="M18" s="328"/>
      <c r="N18" s="328"/>
      <c r="O18" s="83"/>
      <c r="P18" s="83"/>
      <c r="Q18" s="88"/>
      <c r="R18" s="84"/>
      <c r="S18" s="84"/>
      <c r="T18" s="84"/>
      <c r="U18" s="84"/>
      <c r="V18" s="84"/>
      <c r="W18" s="84"/>
    </row>
    <row r="19" spans="1:27" ht="12" customHeight="1">
      <c r="A19" s="319" t="s">
        <v>67</v>
      </c>
      <c r="B19" s="319"/>
      <c r="C19" s="9"/>
      <c r="D19" s="7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83"/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1:23" ht="4.5" customHeight="1">
      <c r="A20" s="2"/>
      <c r="B20" s="319"/>
      <c r="C20" s="9"/>
      <c r="D20" s="7"/>
      <c r="E20" s="331"/>
      <c r="F20" s="328"/>
      <c r="G20" s="328"/>
      <c r="H20" s="328"/>
      <c r="I20" s="328"/>
      <c r="J20" s="328"/>
      <c r="K20" s="328"/>
      <c r="L20" s="328"/>
      <c r="M20" s="328"/>
      <c r="N20" s="328"/>
      <c r="O20" s="83"/>
      <c r="P20" s="83"/>
      <c r="Q20" s="88"/>
      <c r="R20" s="84"/>
      <c r="S20" s="84"/>
      <c r="T20" s="84"/>
      <c r="U20" s="84"/>
      <c r="V20" s="84"/>
      <c r="W20" s="84"/>
    </row>
    <row r="21" spans="1:23" ht="12" customHeight="1">
      <c r="A21" s="2"/>
      <c r="B21" s="1093" t="s">
        <v>183</v>
      </c>
      <c r="C21" s="1093"/>
      <c r="D21" s="7"/>
      <c r="E21" s="8">
        <v>1</v>
      </c>
      <c r="F21" s="8">
        <v>1</v>
      </c>
      <c r="G21" s="8">
        <v>2</v>
      </c>
      <c r="H21" s="8">
        <v>2</v>
      </c>
      <c r="I21" s="8">
        <v>3</v>
      </c>
      <c r="J21" s="8">
        <v>3</v>
      </c>
      <c r="K21" s="252">
        <v>1</v>
      </c>
      <c r="L21" s="8">
        <v>1</v>
      </c>
      <c r="M21" s="252">
        <v>1</v>
      </c>
      <c r="N21" s="8">
        <v>2</v>
      </c>
      <c r="O21" s="83"/>
      <c r="P21" s="83"/>
      <c r="Q21" s="88"/>
      <c r="R21" s="84"/>
      <c r="S21" s="84"/>
      <c r="T21" s="84"/>
      <c r="U21" s="84"/>
      <c r="V21" s="84"/>
      <c r="W21" s="84"/>
    </row>
    <row r="22" spans="1:16" ht="12" customHeight="1">
      <c r="A22" s="2"/>
      <c r="B22" s="1093" t="s">
        <v>169</v>
      </c>
      <c r="C22" s="1093"/>
      <c r="D22" s="7"/>
      <c r="E22" s="39">
        <v>1</v>
      </c>
      <c r="F22" s="8">
        <v>1</v>
      </c>
      <c r="G22" s="8">
        <v>6</v>
      </c>
      <c r="H22" s="8">
        <v>13</v>
      </c>
      <c r="I22" s="8">
        <v>6</v>
      </c>
      <c r="J22" s="8">
        <v>11</v>
      </c>
      <c r="K22" s="252" t="s">
        <v>8</v>
      </c>
      <c r="L22" s="8">
        <v>2</v>
      </c>
      <c r="M22" s="252" t="s">
        <v>8</v>
      </c>
      <c r="N22" s="8">
        <v>21</v>
      </c>
      <c r="O22" s="83"/>
      <c r="P22" s="83"/>
    </row>
    <row r="23" spans="1:16" ht="12" customHeight="1">
      <c r="A23" s="2"/>
      <c r="B23" s="1093" t="s">
        <v>166</v>
      </c>
      <c r="C23" s="1093"/>
      <c r="D23" s="7"/>
      <c r="E23" s="41" t="s">
        <v>8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252">
        <v>2</v>
      </c>
      <c r="L23" s="252" t="s">
        <v>8</v>
      </c>
      <c r="M23" s="252" t="s">
        <v>8</v>
      </c>
      <c r="N23" s="8">
        <v>1</v>
      </c>
      <c r="O23" s="83"/>
      <c r="P23" s="83"/>
    </row>
    <row r="24" spans="1:16" ht="7.5" customHeight="1">
      <c r="A24" s="2"/>
      <c r="B24" s="273"/>
      <c r="C24" s="6"/>
      <c r="D24" s="7"/>
      <c r="E24" s="39"/>
      <c r="F24" s="8"/>
      <c r="G24" s="8"/>
      <c r="H24" s="8"/>
      <c r="I24" s="8"/>
      <c r="J24" s="8"/>
      <c r="K24" s="252"/>
      <c r="L24" s="8"/>
      <c r="M24" s="252"/>
      <c r="N24" s="8"/>
      <c r="O24" s="83"/>
      <c r="P24" s="83"/>
    </row>
    <row r="25" spans="1:16" ht="12" customHeight="1">
      <c r="A25" s="273" t="s">
        <v>56</v>
      </c>
      <c r="B25" s="319"/>
      <c r="C25" s="6"/>
      <c r="D25" s="7"/>
      <c r="E25" s="39"/>
      <c r="F25" s="8"/>
      <c r="G25" s="8"/>
      <c r="H25" s="8"/>
      <c r="I25" s="8"/>
      <c r="J25" s="8"/>
      <c r="K25" s="252"/>
      <c r="L25" s="8"/>
      <c r="M25" s="252"/>
      <c r="N25" s="8"/>
      <c r="O25" s="83"/>
      <c r="P25" s="83"/>
    </row>
    <row r="26" spans="1:16" ht="4.5" customHeight="1">
      <c r="A26" s="2"/>
      <c r="B26" s="273"/>
      <c r="C26" s="6"/>
      <c r="D26" s="7"/>
      <c r="E26" s="39"/>
      <c r="F26" s="8"/>
      <c r="G26" s="8"/>
      <c r="H26" s="8"/>
      <c r="I26" s="8"/>
      <c r="J26" s="8"/>
      <c r="K26" s="252"/>
      <c r="L26" s="8"/>
      <c r="M26" s="252"/>
      <c r="N26" s="8"/>
      <c r="O26" s="83"/>
      <c r="P26" s="83"/>
    </row>
    <row r="27" spans="1:16" ht="12" customHeight="1">
      <c r="A27" s="2"/>
      <c r="B27" s="1093" t="s">
        <v>182</v>
      </c>
      <c r="C27" s="1093"/>
      <c r="D27" s="7"/>
      <c r="E27" s="39">
        <v>7</v>
      </c>
      <c r="F27" s="8">
        <v>4</v>
      </c>
      <c r="G27" s="8">
        <v>19</v>
      </c>
      <c r="H27" s="8">
        <v>3</v>
      </c>
      <c r="I27" s="252" t="s">
        <v>8</v>
      </c>
      <c r="J27" s="8">
        <v>2</v>
      </c>
      <c r="K27" s="252">
        <v>2</v>
      </c>
      <c r="L27" s="252">
        <v>1</v>
      </c>
      <c r="M27" s="252">
        <v>1</v>
      </c>
      <c r="N27" s="8">
        <v>1</v>
      </c>
      <c r="O27" s="83"/>
      <c r="P27" s="83"/>
    </row>
    <row r="28" spans="1:16" ht="12" customHeight="1">
      <c r="A28" s="2"/>
      <c r="B28" s="1093" t="s">
        <v>181</v>
      </c>
      <c r="C28" s="1093"/>
      <c r="D28" s="7"/>
      <c r="E28" s="39">
        <v>1</v>
      </c>
      <c r="F28" s="252" t="s">
        <v>8</v>
      </c>
      <c r="G28" s="8">
        <v>10</v>
      </c>
      <c r="H28" s="252" t="s">
        <v>8</v>
      </c>
      <c r="I28" s="252" t="s">
        <v>8</v>
      </c>
      <c r="J28" s="252">
        <v>1</v>
      </c>
      <c r="K28" s="252">
        <v>3</v>
      </c>
      <c r="L28" s="252" t="s">
        <v>8</v>
      </c>
      <c r="M28" s="252" t="s">
        <v>8</v>
      </c>
      <c r="N28" s="8">
        <v>4</v>
      </c>
      <c r="O28" s="83"/>
      <c r="P28" s="83"/>
    </row>
    <row r="29" spans="1:16" ht="12" customHeight="1">
      <c r="A29" s="2"/>
      <c r="B29" s="1093" t="s">
        <v>180</v>
      </c>
      <c r="C29" s="1093"/>
      <c r="D29" s="7"/>
      <c r="E29" s="39">
        <v>1</v>
      </c>
      <c r="F29" s="252" t="s">
        <v>8</v>
      </c>
      <c r="G29" s="8">
        <v>13</v>
      </c>
      <c r="H29" s="8">
        <v>3</v>
      </c>
      <c r="I29" s="8">
        <v>3</v>
      </c>
      <c r="J29" s="252" t="s">
        <v>8</v>
      </c>
      <c r="K29" s="252" t="s">
        <v>8</v>
      </c>
      <c r="L29" s="252" t="s">
        <v>8</v>
      </c>
      <c r="M29" s="252" t="s">
        <v>8</v>
      </c>
      <c r="N29" s="8">
        <v>1</v>
      </c>
      <c r="O29" s="161"/>
      <c r="P29" s="83"/>
    </row>
    <row r="30" spans="1:16" ht="12" customHeight="1">
      <c r="A30" s="2"/>
      <c r="B30" s="1093" t="s">
        <v>179</v>
      </c>
      <c r="C30" s="1093"/>
      <c r="D30" s="7"/>
      <c r="E30" s="39">
        <v>1</v>
      </c>
      <c r="F30" s="252" t="s">
        <v>8</v>
      </c>
      <c r="G30" s="8">
        <v>12</v>
      </c>
      <c r="H30" s="8">
        <v>2</v>
      </c>
      <c r="I30" s="8">
        <v>1</v>
      </c>
      <c r="J30" s="252">
        <v>1</v>
      </c>
      <c r="K30" s="252">
        <v>1</v>
      </c>
      <c r="L30" s="252" t="s">
        <v>8</v>
      </c>
      <c r="M30" s="252" t="s">
        <v>8</v>
      </c>
      <c r="N30" s="8">
        <v>4</v>
      </c>
      <c r="O30" s="83"/>
      <c r="P30" s="83"/>
    </row>
    <row r="31" spans="1:16" ht="12" customHeight="1">
      <c r="A31" s="2"/>
      <c r="B31" s="1093" t="s">
        <v>178</v>
      </c>
      <c r="C31" s="1093"/>
      <c r="D31" s="7"/>
      <c r="E31" s="41" t="s">
        <v>8</v>
      </c>
      <c r="F31" s="252" t="s">
        <v>8</v>
      </c>
      <c r="G31" s="8">
        <v>25</v>
      </c>
      <c r="H31" s="252">
        <v>1</v>
      </c>
      <c r="I31" s="252" t="s">
        <v>8</v>
      </c>
      <c r="J31" s="252">
        <v>1</v>
      </c>
      <c r="K31" s="252">
        <v>1</v>
      </c>
      <c r="L31" s="252" t="s">
        <v>8</v>
      </c>
      <c r="M31" s="252" t="s">
        <v>8</v>
      </c>
      <c r="N31" s="8">
        <v>2</v>
      </c>
      <c r="O31" s="83"/>
      <c r="P31" s="83"/>
    </row>
    <row r="32" spans="1:16" ht="12" customHeight="1">
      <c r="A32" s="2"/>
      <c r="B32" s="1093" t="s">
        <v>177</v>
      </c>
      <c r="C32" s="1093"/>
      <c r="D32" s="7"/>
      <c r="E32" s="39">
        <v>39</v>
      </c>
      <c r="F32" s="252" t="s">
        <v>8</v>
      </c>
      <c r="G32" s="8">
        <v>13</v>
      </c>
      <c r="H32" s="8">
        <v>2</v>
      </c>
      <c r="I32" s="8">
        <v>2</v>
      </c>
      <c r="J32" s="252" t="s">
        <v>8</v>
      </c>
      <c r="K32" s="252">
        <v>1</v>
      </c>
      <c r="L32" s="252" t="s">
        <v>8</v>
      </c>
      <c r="M32" s="252" t="s">
        <v>8</v>
      </c>
      <c r="N32" s="252" t="s">
        <v>8</v>
      </c>
      <c r="O32" s="83"/>
      <c r="P32" s="83"/>
    </row>
    <row r="33" spans="1:16" ht="12" customHeight="1">
      <c r="A33" s="2"/>
      <c r="B33" s="1093" t="s">
        <v>176</v>
      </c>
      <c r="C33" s="1093"/>
      <c r="D33" s="7"/>
      <c r="E33" s="39">
        <v>3</v>
      </c>
      <c r="F33" s="252" t="s">
        <v>8</v>
      </c>
      <c r="G33" s="8">
        <v>46</v>
      </c>
      <c r="H33" s="252" t="s">
        <v>8</v>
      </c>
      <c r="I33" s="8">
        <v>1</v>
      </c>
      <c r="J33" s="252" t="s">
        <v>8</v>
      </c>
      <c r="K33" s="252">
        <v>3</v>
      </c>
      <c r="L33" s="252" t="s">
        <v>8</v>
      </c>
      <c r="M33" s="252">
        <v>4</v>
      </c>
      <c r="N33" s="8">
        <v>3</v>
      </c>
      <c r="O33" s="83"/>
      <c r="P33" s="83"/>
    </row>
    <row r="34" spans="1:16" ht="12" customHeight="1">
      <c r="A34" s="2"/>
      <c r="B34" s="1093" t="s">
        <v>175</v>
      </c>
      <c r="C34" s="1093"/>
      <c r="D34" s="7"/>
      <c r="E34" s="39">
        <v>1</v>
      </c>
      <c r="F34" s="252" t="s">
        <v>8</v>
      </c>
      <c r="G34" s="8">
        <v>18</v>
      </c>
      <c r="H34" s="8">
        <v>1</v>
      </c>
      <c r="I34" s="8">
        <v>2</v>
      </c>
      <c r="J34" s="252">
        <v>3</v>
      </c>
      <c r="K34" s="252">
        <v>3</v>
      </c>
      <c r="L34" s="255">
        <v>1</v>
      </c>
      <c r="M34" s="252" t="s">
        <v>8</v>
      </c>
      <c r="N34" s="8">
        <v>6</v>
      </c>
      <c r="O34" s="83"/>
      <c r="P34" s="83"/>
    </row>
    <row r="35" spans="1:16" ht="12" customHeight="1">
      <c r="A35" s="2"/>
      <c r="B35" s="1093" t="s">
        <v>174</v>
      </c>
      <c r="C35" s="1093"/>
      <c r="D35" s="7"/>
      <c r="E35" s="39">
        <v>1</v>
      </c>
      <c r="F35" s="8">
        <v>1</v>
      </c>
      <c r="G35" s="8">
        <v>7</v>
      </c>
      <c r="H35" s="8">
        <v>2</v>
      </c>
      <c r="I35" s="8">
        <v>3</v>
      </c>
      <c r="J35" s="252" t="s">
        <v>8</v>
      </c>
      <c r="K35" s="252">
        <v>2</v>
      </c>
      <c r="L35" s="252" t="s">
        <v>8</v>
      </c>
      <c r="M35" s="252" t="s">
        <v>8</v>
      </c>
      <c r="N35" s="8">
        <v>1</v>
      </c>
      <c r="O35" s="83"/>
      <c r="P35" s="83"/>
    </row>
    <row r="36" spans="1:16" ht="12" customHeight="1">
      <c r="A36" s="2"/>
      <c r="B36" s="1093" t="s">
        <v>173</v>
      </c>
      <c r="C36" s="1093"/>
      <c r="D36" s="7"/>
      <c r="E36" s="41" t="s">
        <v>8</v>
      </c>
      <c r="F36" s="252" t="s">
        <v>8</v>
      </c>
      <c r="G36" s="252" t="s">
        <v>8</v>
      </c>
      <c r="H36" s="252" t="s">
        <v>8</v>
      </c>
      <c r="I36" s="8">
        <v>2</v>
      </c>
      <c r="J36" s="255" t="s">
        <v>8</v>
      </c>
      <c r="K36" s="252">
        <v>1</v>
      </c>
      <c r="L36" s="252" t="s">
        <v>8</v>
      </c>
      <c r="M36" s="252" t="s">
        <v>8</v>
      </c>
      <c r="N36" s="8">
        <v>2</v>
      </c>
      <c r="O36" s="83"/>
      <c r="P36" s="83"/>
    </row>
    <row r="37" spans="1:16" ht="12" customHeight="1">
      <c r="A37" s="2"/>
      <c r="B37" s="1093" t="s">
        <v>172</v>
      </c>
      <c r="C37" s="1093"/>
      <c r="D37" s="7"/>
      <c r="E37" s="39">
        <v>4</v>
      </c>
      <c r="F37" s="252" t="s">
        <v>8</v>
      </c>
      <c r="G37" s="8">
        <v>11</v>
      </c>
      <c r="H37" s="252" t="s">
        <v>8</v>
      </c>
      <c r="I37" s="8">
        <v>1</v>
      </c>
      <c r="J37" s="8">
        <v>1</v>
      </c>
      <c r="K37" s="252">
        <v>5</v>
      </c>
      <c r="L37" s="252" t="s">
        <v>8</v>
      </c>
      <c r="M37" s="252" t="s">
        <v>8</v>
      </c>
      <c r="N37" s="8">
        <v>5</v>
      </c>
      <c r="O37" s="170"/>
      <c r="P37" s="83"/>
    </row>
    <row r="38" spans="1:16" ht="12" customHeight="1">
      <c r="A38" s="2"/>
      <c r="B38" s="1093" t="s">
        <v>171</v>
      </c>
      <c r="C38" s="1093"/>
      <c r="D38" s="7"/>
      <c r="E38" s="41" t="s">
        <v>8</v>
      </c>
      <c r="F38" s="252" t="s">
        <v>8</v>
      </c>
      <c r="G38" s="8">
        <v>3</v>
      </c>
      <c r="H38" s="252" t="s">
        <v>8</v>
      </c>
      <c r="I38" s="8">
        <v>1</v>
      </c>
      <c r="J38" s="8">
        <v>1</v>
      </c>
      <c r="K38" s="252">
        <v>1</v>
      </c>
      <c r="L38" s="252" t="s">
        <v>8</v>
      </c>
      <c r="M38" s="252" t="s">
        <v>8</v>
      </c>
      <c r="N38" s="8">
        <v>2</v>
      </c>
      <c r="O38" s="83"/>
      <c r="P38" s="83"/>
    </row>
    <row r="39" spans="1:16" ht="12" customHeight="1">
      <c r="A39" s="2"/>
      <c r="B39" s="1093" t="s">
        <v>170</v>
      </c>
      <c r="C39" s="1093"/>
      <c r="D39" s="7"/>
      <c r="E39" s="41" t="s">
        <v>8</v>
      </c>
      <c r="F39" s="8">
        <v>1</v>
      </c>
      <c r="G39" s="8">
        <v>14</v>
      </c>
      <c r="H39" s="8">
        <v>5</v>
      </c>
      <c r="I39" s="8">
        <v>5</v>
      </c>
      <c r="J39" s="252">
        <v>4</v>
      </c>
      <c r="K39" s="252">
        <v>1</v>
      </c>
      <c r="L39" s="252" t="s">
        <v>8</v>
      </c>
      <c r="M39" s="252">
        <v>2</v>
      </c>
      <c r="N39" s="8">
        <v>1</v>
      </c>
      <c r="O39" s="83"/>
      <c r="P39" s="83"/>
    </row>
    <row r="40" spans="1:16" ht="12" customHeight="1">
      <c r="A40" s="2"/>
      <c r="B40" s="1093" t="s">
        <v>169</v>
      </c>
      <c r="C40" s="1093"/>
      <c r="D40" s="7"/>
      <c r="E40" s="41" t="s">
        <v>8</v>
      </c>
      <c r="F40" s="8">
        <v>2</v>
      </c>
      <c r="G40" s="8">
        <v>4</v>
      </c>
      <c r="H40" s="8">
        <v>4</v>
      </c>
      <c r="I40" s="8">
        <v>3</v>
      </c>
      <c r="J40" s="8">
        <v>7</v>
      </c>
      <c r="K40" s="252">
        <v>2</v>
      </c>
      <c r="L40" s="252">
        <v>1</v>
      </c>
      <c r="M40" s="252">
        <v>2</v>
      </c>
      <c r="N40" s="8">
        <v>5</v>
      </c>
      <c r="O40" s="83"/>
      <c r="P40" s="83"/>
    </row>
    <row r="41" spans="1:16" ht="12" customHeight="1">
      <c r="A41" s="2"/>
      <c r="B41" s="1093" t="s">
        <v>168</v>
      </c>
      <c r="C41" s="1093"/>
      <c r="D41" s="7"/>
      <c r="E41" s="39">
        <v>1</v>
      </c>
      <c r="F41" s="8">
        <v>1</v>
      </c>
      <c r="G41" s="8">
        <v>5</v>
      </c>
      <c r="H41" s="252" t="s">
        <v>8</v>
      </c>
      <c r="I41" s="8">
        <v>2</v>
      </c>
      <c r="J41" s="8">
        <v>3</v>
      </c>
      <c r="K41" s="252">
        <v>5</v>
      </c>
      <c r="L41" s="252">
        <v>1</v>
      </c>
      <c r="M41" s="252" t="s">
        <v>8</v>
      </c>
      <c r="N41" s="8">
        <v>3</v>
      </c>
      <c r="O41" s="83"/>
      <c r="P41" s="83"/>
    </row>
    <row r="42" spans="1:16" ht="12" customHeight="1">
      <c r="A42" s="2"/>
      <c r="B42" s="1093" t="s">
        <v>167</v>
      </c>
      <c r="C42" s="1093"/>
      <c r="D42" s="7"/>
      <c r="E42" s="39">
        <v>2</v>
      </c>
      <c r="F42" s="8">
        <v>2</v>
      </c>
      <c r="G42" s="8">
        <v>11</v>
      </c>
      <c r="H42" s="8">
        <v>2</v>
      </c>
      <c r="I42" s="8">
        <v>1</v>
      </c>
      <c r="J42" s="8">
        <v>2</v>
      </c>
      <c r="K42" s="252">
        <v>4</v>
      </c>
      <c r="L42" s="252" t="s">
        <v>8</v>
      </c>
      <c r="M42" s="252" t="s">
        <v>8</v>
      </c>
      <c r="N42" s="252" t="s">
        <v>8</v>
      </c>
      <c r="O42" s="83"/>
      <c r="P42" s="83"/>
    </row>
    <row r="43" spans="1:16" ht="12" customHeight="1">
      <c r="A43" s="2"/>
      <c r="B43" s="1093" t="s">
        <v>166</v>
      </c>
      <c r="C43" s="1093"/>
      <c r="D43" s="7"/>
      <c r="E43" s="39">
        <v>1</v>
      </c>
      <c r="F43" s="252" t="s">
        <v>8</v>
      </c>
      <c r="G43" s="8">
        <v>40</v>
      </c>
      <c r="H43" s="8">
        <v>6</v>
      </c>
      <c r="I43" s="8">
        <v>1</v>
      </c>
      <c r="J43" s="8">
        <v>1</v>
      </c>
      <c r="K43" s="252">
        <v>4</v>
      </c>
      <c r="L43" s="252" t="s">
        <v>8</v>
      </c>
      <c r="M43" s="252">
        <v>1</v>
      </c>
      <c r="N43" s="252" t="s">
        <v>8</v>
      </c>
      <c r="O43" s="83"/>
      <c r="P43" s="83"/>
    </row>
    <row r="44" spans="1:16" ht="12" customHeight="1">
      <c r="A44" s="2"/>
      <c r="B44" s="1093" t="s">
        <v>165</v>
      </c>
      <c r="C44" s="1093"/>
      <c r="D44" s="7"/>
      <c r="E44" s="41" t="s">
        <v>8</v>
      </c>
      <c r="F44" s="252" t="s">
        <v>8</v>
      </c>
      <c r="G44" s="8">
        <v>3</v>
      </c>
      <c r="H44" s="8">
        <v>2</v>
      </c>
      <c r="I44" s="252" t="s">
        <v>8</v>
      </c>
      <c r="J44" s="8">
        <v>1</v>
      </c>
      <c r="K44" s="252">
        <v>1</v>
      </c>
      <c r="L44" s="252" t="s">
        <v>8</v>
      </c>
      <c r="M44" s="252" t="s">
        <v>8</v>
      </c>
      <c r="N44" s="252" t="s">
        <v>8</v>
      </c>
      <c r="O44" s="83"/>
      <c r="P44" s="83"/>
    </row>
    <row r="45" spans="1:16" ht="12" customHeight="1">
      <c r="A45" s="2"/>
      <c r="B45" s="1093" t="s">
        <v>164</v>
      </c>
      <c r="C45" s="1093"/>
      <c r="D45" s="7"/>
      <c r="E45" s="39">
        <v>1</v>
      </c>
      <c r="F45" s="8">
        <v>1</v>
      </c>
      <c r="G45" s="8">
        <v>40</v>
      </c>
      <c r="H45" s="8">
        <v>1</v>
      </c>
      <c r="I45" s="8">
        <v>2</v>
      </c>
      <c r="J45" s="8">
        <v>5</v>
      </c>
      <c r="K45" s="252">
        <v>6</v>
      </c>
      <c r="L45" s="252" t="s">
        <v>8</v>
      </c>
      <c r="M45" s="252" t="s">
        <v>8</v>
      </c>
      <c r="N45" s="8">
        <v>10</v>
      </c>
      <c r="O45" s="189"/>
      <c r="P45" s="83"/>
    </row>
    <row r="46" spans="1:16" ht="12" customHeight="1">
      <c r="A46" s="2"/>
      <c r="B46" s="1093" t="s">
        <v>163</v>
      </c>
      <c r="C46" s="1093"/>
      <c r="D46" s="7"/>
      <c r="E46" s="39">
        <v>4</v>
      </c>
      <c r="F46" s="252">
        <v>1</v>
      </c>
      <c r="G46" s="8">
        <v>20</v>
      </c>
      <c r="H46" s="8">
        <v>2</v>
      </c>
      <c r="I46" s="8">
        <v>1</v>
      </c>
      <c r="J46" s="252" t="s">
        <v>8</v>
      </c>
      <c r="K46" s="252">
        <v>3</v>
      </c>
      <c r="L46" s="252">
        <v>1</v>
      </c>
      <c r="M46" s="252" t="s">
        <v>8</v>
      </c>
      <c r="N46" s="8">
        <v>1</v>
      </c>
      <c r="O46" s="83"/>
      <c r="P46" s="83"/>
    </row>
    <row r="47" spans="1:16" ht="12" customHeight="1">
      <c r="A47" s="2"/>
      <c r="B47" s="319"/>
      <c r="C47" s="2"/>
      <c r="D47" s="7"/>
      <c r="E47" s="39"/>
      <c r="F47" s="8"/>
      <c r="G47" s="8"/>
      <c r="H47" s="8"/>
      <c r="I47" s="8"/>
      <c r="J47" s="8"/>
      <c r="K47" s="252"/>
      <c r="L47" s="8"/>
      <c r="M47" s="252"/>
      <c r="N47" s="8"/>
      <c r="O47" s="83"/>
      <c r="P47" s="83"/>
    </row>
    <row r="48" spans="1:29" s="93" customFormat="1" ht="12" customHeight="1">
      <c r="A48" s="1092" t="s">
        <v>10</v>
      </c>
      <c r="B48" s="1092"/>
      <c r="C48" s="1092"/>
      <c r="D48" s="324"/>
      <c r="E48" s="176">
        <v>24</v>
      </c>
      <c r="F48" s="13">
        <v>2</v>
      </c>
      <c r="G48" s="13">
        <v>179</v>
      </c>
      <c r="H48" s="13">
        <v>28</v>
      </c>
      <c r="I48" s="13">
        <v>24</v>
      </c>
      <c r="J48" s="13">
        <v>13</v>
      </c>
      <c r="K48" s="282">
        <v>73</v>
      </c>
      <c r="L48" s="252" t="s">
        <v>8</v>
      </c>
      <c r="M48" s="282">
        <v>2</v>
      </c>
      <c r="N48" s="13">
        <v>31</v>
      </c>
      <c r="O48" s="83"/>
      <c r="P48" s="83"/>
      <c r="Q48" s="55"/>
      <c r="R48" s="55"/>
      <c r="S48" s="55"/>
      <c r="T48" s="55"/>
      <c r="U48" s="55"/>
      <c r="V48" s="55"/>
      <c r="W48" s="55"/>
      <c r="X48" s="55"/>
      <c r="Y48" s="55"/>
      <c r="Z48" s="55"/>
      <c r="AC48" s="55"/>
    </row>
    <row r="49" spans="1:30" s="98" customFormat="1" ht="7.5" customHeight="1">
      <c r="A49" s="14"/>
      <c r="B49" s="325"/>
      <c r="C49" s="14"/>
      <c r="D49" s="22"/>
      <c r="E49" s="39"/>
      <c r="F49" s="8"/>
      <c r="G49" s="8"/>
      <c r="H49" s="8"/>
      <c r="I49" s="8"/>
      <c r="J49" s="8"/>
      <c r="K49" s="252"/>
      <c r="L49" s="8"/>
      <c r="M49" s="252"/>
      <c r="N49" s="8"/>
      <c r="O49" s="83"/>
      <c r="P49" s="83"/>
      <c r="Q49" s="55"/>
      <c r="R49" s="55"/>
      <c r="S49" s="55"/>
      <c r="T49" s="55"/>
      <c r="U49" s="55"/>
      <c r="V49" s="55"/>
      <c r="W49" s="55"/>
      <c r="X49" s="55"/>
      <c r="Y49" s="55"/>
      <c r="Z49" s="55"/>
      <c r="AC49" s="55"/>
      <c r="AD49" s="93"/>
    </row>
    <row r="50" spans="1:30" s="98" customFormat="1" ht="12" customHeight="1">
      <c r="A50" s="325" t="s">
        <v>67</v>
      </c>
      <c r="B50" s="14"/>
      <c r="C50" s="14"/>
      <c r="D50" s="22"/>
      <c r="E50" s="39"/>
      <c r="F50" s="8"/>
      <c r="G50" s="8"/>
      <c r="H50" s="8"/>
      <c r="I50" s="8"/>
      <c r="J50" s="8"/>
      <c r="K50" s="252"/>
      <c r="L50" s="8"/>
      <c r="M50" s="252"/>
      <c r="N50" s="8"/>
      <c r="O50" s="83"/>
      <c r="P50" s="83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C50" s="55"/>
      <c r="AD50" s="93"/>
    </row>
    <row r="51" spans="1:30" s="98" customFormat="1" ht="4.5" customHeight="1">
      <c r="A51" s="14"/>
      <c r="B51" s="325"/>
      <c r="C51" s="14"/>
      <c r="D51" s="22"/>
      <c r="E51" s="39"/>
      <c r="F51" s="8"/>
      <c r="G51" s="8"/>
      <c r="H51" s="8"/>
      <c r="I51" s="8"/>
      <c r="J51" s="8"/>
      <c r="K51" s="252"/>
      <c r="L51" s="8"/>
      <c r="M51" s="252"/>
      <c r="N51" s="8"/>
      <c r="O51" s="83"/>
      <c r="P51" s="83"/>
      <c r="Q51" s="55"/>
      <c r="R51" s="55"/>
      <c r="S51" s="55"/>
      <c r="T51" s="55"/>
      <c r="U51" s="55"/>
      <c r="V51" s="55"/>
      <c r="W51" s="55"/>
      <c r="X51" s="55"/>
      <c r="Y51" s="55"/>
      <c r="Z51" s="55"/>
      <c r="AC51" s="55"/>
      <c r="AD51" s="93"/>
    </row>
    <row r="52" spans="1:16" ht="12" customHeight="1">
      <c r="A52" s="2"/>
      <c r="B52" s="1093" t="s">
        <v>57</v>
      </c>
      <c r="C52" s="1093"/>
      <c r="D52" s="7"/>
      <c r="E52" s="41" t="s">
        <v>8</v>
      </c>
      <c r="F52" s="8">
        <v>1</v>
      </c>
      <c r="G52" s="252" t="s">
        <v>8</v>
      </c>
      <c r="H52" s="8">
        <v>2</v>
      </c>
      <c r="I52" s="8">
        <v>1</v>
      </c>
      <c r="J52" s="252">
        <v>2</v>
      </c>
      <c r="K52" s="252">
        <v>2</v>
      </c>
      <c r="L52" s="252" t="s">
        <v>8</v>
      </c>
      <c r="M52" s="252" t="s">
        <v>8</v>
      </c>
      <c r="N52" s="8">
        <v>2</v>
      </c>
      <c r="O52" s="83"/>
      <c r="P52" s="83"/>
    </row>
    <row r="53" spans="1:16" ht="12" customHeight="1">
      <c r="A53" s="2"/>
      <c r="B53" s="1093" t="s">
        <v>58</v>
      </c>
      <c r="C53" s="1093"/>
      <c r="D53" s="7"/>
      <c r="E53" s="41" t="s">
        <v>8</v>
      </c>
      <c r="F53" s="252" t="s">
        <v>8</v>
      </c>
      <c r="G53" s="8">
        <v>1</v>
      </c>
      <c r="H53" s="8">
        <v>2</v>
      </c>
      <c r="I53" s="252" t="s">
        <v>8</v>
      </c>
      <c r="J53" s="252" t="s">
        <v>8</v>
      </c>
      <c r="K53" s="252" t="s">
        <v>8</v>
      </c>
      <c r="L53" s="252" t="s">
        <v>8</v>
      </c>
      <c r="M53" s="252" t="s">
        <v>8</v>
      </c>
      <c r="N53" s="8">
        <v>2</v>
      </c>
      <c r="O53" s="112"/>
      <c r="P53" s="83"/>
    </row>
    <row r="54" spans="1:16" ht="12" customHeight="1">
      <c r="A54" s="2"/>
      <c r="B54" s="1093" t="s">
        <v>59</v>
      </c>
      <c r="C54" s="1093"/>
      <c r="D54" s="7"/>
      <c r="E54" s="41" t="s">
        <v>8</v>
      </c>
      <c r="F54" s="252" t="s">
        <v>8</v>
      </c>
      <c r="G54" s="252">
        <v>1</v>
      </c>
      <c r="H54" s="8">
        <v>2</v>
      </c>
      <c r="I54" s="8">
        <v>2</v>
      </c>
      <c r="J54" s="252">
        <v>1</v>
      </c>
      <c r="K54" s="252" t="s">
        <v>8</v>
      </c>
      <c r="L54" s="252" t="s">
        <v>8</v>
      </c>
      <c r="M54" s="252" t="s">
        <v>8</v>
      </c>
      <c r="N54" s="8">
        <v>4</v>
      </c>
      <c r="O54" s="83"/>
      <c r="P54" s="83"/>
    </row>
    <row r="55" spans="1:16" ht="12" customHeight="1">
      <c r="A55" s="2"/>
      <c r="B55" s="273"/>
      <c r="C55" s="6"/>
      <c r="D55" s="7"/>
      <c r="E55" s="39"/>
      <c r="F55" s="8"/>
      <c r="G55" s="8"/>
      <c r="H55" s="8"/>
      <c r="I55" s="8"/>
      <c r="J55" s="8"/>
      <c r="K55" s="252"/>
      <c r="L55" s="8"/>
      <c r="M55" s="252"/>
      <c r="N55" s="8"/>
      <c r="O55" s="83"/>
      <c r="P55" s="83"/>
    </row>
    <row r="56" spans="1:16" ht="12" customHeight="1">
      <c r="A56" s="2"/>
      <c r="B56" s="273" t="s">
        <v>56</v>
      </c>
      <c r="C56" s="6"/>
      <c r="D56" s="7"/>
      <c r="E56" s="39"/>
      <c r="F56" s="8"/>
      <c r="G56" s="8"/>
      <c r="H56" s="8"/>
      <c r="I56" s="8"/>
      <c r="J56" s="8"/>
      <c r="K56" s="252"/>
      <c r="L56" s="8"/>
      <c r="M56" s="252"/>
      <c r="N56" s="8"/>
      <c r="O56" s="83"/>
      <c r="P56" s="83"/>
    </row>
    <row r="57" spans="1:16" ht="12" customHeight="1">
      <c r="A57" s="2"/>
      <c r="B57" s="273"/>
      <c r="C57" s="6"/>
      <c r="D57" s="7"/>
      <c r="E57" s="39"/>
      <c r="F57" s="8"/>
      <c r="G57" s="8"/>
      <c r="H57" s="8"/>
      <c r="I57" s="8"/>
      <c r="J57" s="8"/>
      <c r="K57" s="252"/>
      <c r="L57" s="8"/>
      <c r="M57" s="252"/>
      <c r="N57" s="8"/>
      <c r="O57" s="83"/>
      <c r="P57" s="83"/>
    </row>
    <row r="58" spans="1:16" ht="12" customHeight="1">
      <c r="A58" s="2"/>
      <c r="B58" s="1093" t="s">
        <v>60</v>
      </c>
      <c r="C58" s="1093"/>
      <c r="D58" s="7"/>
      <c r="E58" s="39">
        <v>2</v>
      </c>
      <c r="F58" s="252" t="s">
        <v>8</v>
      </c>
      <c r="G58" s="8">
        <v>4</v>
      </c>
      <c r="H58" s="8">
        <v>3</v>
      </c>
      <c r="I58" s="8">
        <v>1</v>
      </c>
      <c r="J58" s="252" t="s">
        <v>8</v>
      </c>
      <c r="K58" s="252">
        <v>3</v>
      </c>
      <c r="L58" s="252" t="s">
        <v>8</v>
      </c>
      <c r="M58" s="252" t="s">
        <v>8</v>
      </c>
      <c r="N58" s="8">
        <v>2</v>
      </c>
      <c r="O58" s="83"/>
      <c r="P58" s="83"/>
    </row>
    <row r="59" spans="1:16" ht="12" customHeight="1">
      <c r="A59" s="2"/>
      <c r="B59" s="1093" t="s">
        <v>61</v>
      </c>
      <c r="C59" s="1093"/>
      <c r="D59" s="7"/>
      <c r="E59" s="39">
        <v>2</v>
      </c>
      <c r="F59" s="252" t="s">
        <v>8</v>
      </c>
      <c r="G59" s="8">
        <v>16</v>
      </c>
      <c r="H59" s="8">
        <v>1</v>
      </c>
      <c r="I59" s="8">
        <v>3</v>
      </c>
      <c r="J59" s="252">
        <v>1</v>
      </c>
      <c r="K59" s="252"/>
      <c r="L59" s="252" t="s">
        <v>8</v>
      </c>
      <c r="M59" s="252" t="s">
        <v>8</v>
      </c>
      <c r="N59" s="252">
        <v>3</v>
      </c>
      <c r="O59" s="83"/>
      <c r="P59" s="83"/>
    </row>
    <row r="60" spans="1:16" ht="12" customHeight="1">
      <c r="A60" s="2"/>
      <c r="B60" s="1093" t="s">
        <v>62</v>
      </c>
      <c r="C60" s="1093"/>
      <c r="D60" s="7"/>
      <c r="E60" s="39">
        <v>3</v>
      </c>
      <c r="F60" s="8">
        <v>1</v>
      </c>
      <c r="G60" s="8">
        <v>19</v>
      </c>
      <c r="H60" s="252" t="s">
        <v>8</v>
      </c>
      <c r="I60" s="8">
        <v>1</v>
      </c>
      <c r="J60" s="8">
        <v>3</v>
      </c>
      <c r="K60" s="252" t="s">
        <v>8</v>
      </c>
      <c r="L60" s="252" t="s">
        <v>8</v>
      </c>
      <c r="M60" s="252" t="s">
        <v>8</v>
      </c>
      <c r="N60" s="8">
        <v>3</v>
      </c>
      <c r="O60" s="83"/>
      <c r="P60" s="83"/>
    </row>
    <row r="61" spans="1:16" ht="12" customHeight="1">
      <c r="A61" s="2"/>
      <c r="B61" s="1093" t="s">
        <v>57</v>
      </c>
      <c r="C61" s="1093"/>
      <c r="D61" s="7"/>
      <c r="E61" s="39">
        <v>1</v>
      </c>
      <c r="F61" s="252" t="s">
        <v>8</v>
      </c>
      <c r="G61" s="8">
        <v>35</v>
      </c>
      <c r="H61" s="8">
        <v>1</v>
      </c>
      <c r="I61" s="8">
        <v>3</v>
      </c>
      <c r="J61" s="8">
        <v>1</v>
      </c>
      <c r="K61" s="252">
        <v>5</v>
      </c>
      <c r="L61" s="252" t="s">
        <v>8</v>
      </c>
      <c r="M61" s="252" t="s">
        <v>8</v>
      </c>
      <c r="N61" s="8">
        <v>5</v>
      </c>
      <c r="O61" s="83"/>
      <c r="P61" s="83"/>
    </row>
    <row r="62" spans="2:16" ht="12" customHeight="1">
      <c r="B62" s="1090" t="s">
        <v>58</v>
      </c>
      <c r="C62" s="1090"/>
      <c r="D62" s="79"/>
      <c r="E62" s="39">
        <v>3</v>
      </c>
      <c r="F62" s="252" t="s">
        <v>8</v>
      </c>
      <c r="G62" s="8">
        <v>39</v>
      </c>
      <c r="H62" s="8">
        <v>9</v>
      </c>
      <c r="I62" s="8">
        <v>7</v>
      </c>
      <c r="J62" s="252">
        <v>1</v>
      </c>
      <c r="K62" s="252">
        <v>9</v>
      </c>
      <c r="L62" s="252" t="s">
        <v>8</v>
      </c>
      <c r="M62" s="252" t="s">
        <v>8</v>
      </c>
      <c r="N62" s="8">
        <v>4</v>
      </c>
      <c r="O62" s="83"/>
      <c r="P62" s="83"/>
    </row>
    <row r="63" spans="2:16" ht="12" customHeight="1">
      <c r="B63" s="1090" t="s">
        <v>63</v>
      </c>
      <c r="C63" s="1090"/>
      <c r="D63" s="79"/>
      <c r="E63" s="39">
        <v>6</v>
      </c>
      <c r="F63" s="252" t="s">
        <v>8</v>
      </c>
      <c r="G63" s="8">
        <v>6</v>
      </c>
      <c r="H63" s="8">
        <v>7</v>
      </c>
      <c r="I63" s="8">
        <v>2</v>
      </c>
      <c r="J63" s="252" t="s">
        <v>8</v>
      </c>
      <c r="K63" s="252">
        <v>13</v>
      </c>
      <c r="L63" s="252" t="s">
        <v>8</v>
      </c>
      <c r="M63" s="252" t="s">
        <v>8</v>
      </c>
      <c r="N63" s="8">
        <v>3</v>
      </c>
      <c r="O63" s="83"/>
      <c r="P63" s="83"/>
    </row>
    <row r="64" spans="2:16" ht="12" customHeight="1">
      <c r="B64" s="1090" t="s">
        <v>64</v>
      </c>
      <c r="C64" s="1090"/>
      <c r="D64" s="79"/>
      <c r="E64" s="39">
        <v>3</v>
      </c>
      <c r="F64" s="252" t="s">
        <v>8</v>
      </c>
      <c r="G64" s="8">
        <v>27</v>
      </c>
      <c r="H64" s="252" t="s">
        <v>8</v>
      </c>
      <c r="I64" s="8">
        <v>2</v>
      </c>
      <c r="J64" s="252">
        <v>2</v>
      </c>
      <c r="K64" s="252">
        <v>5</v>
      </c>
      <c r="L64" s="252" t="s">
        <v>8</v>
      </c>
      <c r="M64" s="252">
        <v>1</v>
      </c>
      <c r="N64" s="8">
        <v>2</v>
      </c>
      <c r="O64" s="83"/>
      <c r="P64" s="83"/>
    </row>
    <row r="65" spans="2:16" ht="12" customHeight="1">
      <c r="B65" s="1090" t="s">
        <v>65</v>
      </c>
      <c r="C65" s="1090"/>
      <c r="D65" s="79"/>
      <c r="E65" s="39">
        <v>4</v>
      </c>
      <c r="F65" s="252" t="s">
        <v>8</v>
      </c>
      <c r="G65" s="8">
        <v>6</v>
      </c>
      <c r="H65" s="252" t="s">
        <v>8</v>
      </c>
      <c r="I65" s="8">
        <v>1</v>
      </c>
      <c r="J65" s="8">
        <v>2</v>
      </c>
      <c r="K65" s="252">
        <v>3</v>
      </c>
      <c r="L65" s="252" t="s">
        <v>8</v>
      </c>
      <c r="M65" s="252" t="s">
        <v>8</v>
      </c>
      <c r="N65" s="252" t="s">
        <v>8</v>
      </c>
      <c r="O65" s="83"/>
      <c r="P65" s="83"/>
    </row>
    <row r="66" spans="2:16" ht="12" customHeight="1">
      <c r="B66" s="1090" t="s">
        <v>66</v>
      </c>
      <c r="C66" s="1090"/>
      <c r="D66" s="79"/>
      <c r="E66" s="252" t="s">
        <v>8</v>
      </c>
      <c r="F66" s="252" t="s">
        <v>8</v>
      </c>
      <c r="G66" s="8">
        <v>25</v>
      </c>
      <c r="H66" s="8">
        <v>1</v>
      </c>
      <c r="I66" s="8">
        <v>1</v>
      </c>
      <c r="J66" s="252" t="s">
        <v>8</v>
      </c>
      <c r="K66" s="252">
        <v>30</v>
      </c>
      <c r="L66" s="252" t="s">
        <v>8</v>
      </c>
      <c r="M66" s="252">
        <v>1</v>
      </c>
      <c r="N66" s="8">
        <v>1</v>
      </c>
      <c r="O66" s="210"/>
      <c r="P66" s="83"/>
    </row>
    <row r="67" spans="1:14" ht="11.25" customHeight="1">
      <c r="A67" s="68" t="s">
        <v>7</v>
      </c>
      <c r="B67" s="68"/>
      <c r="C67" s="59"/>
      <c r="D67" s="59"/>
      <c r="E67" s="59"/>
      <c r="F67" s="59"/>
      <c r="G67" s="59"/>
      <c r="H67" s="59"/>
      <c r="I67" s="59"/>
      <c r="J67" s="59"/>
      <c r="K67" s="9"/>
      <c r="L67" s="41"/>
      <c r="M67" s="9"/>
      <c r="N67" s="9"/>
    </row>
    <row r="68" spans="1:14" ht="30.75" customHeight="1">
      <c r="A68" s="1104" t="s">
        <v>798</v>
      </c>
      <c r="B68" s="1104"/>
      <c r="C68" s="1104"/>
      <c r="D68" s="1104"/>
      <c r="E68" s="1104"/>
      <c r="F68" s="1104"/>
      <c r="G68" s="1104"/>
      <c r="H68" s="1104"/>
      <c r="I68" s="1104"/>
      <c r="J68" s="1104"/>
      <c r="K68" s="1104"/>
      <c r="L68" s="1104"/>
      <c r="M68" s="1104"/>
      <c r="N68" s="1104"/>
    </row>
    <row r="69" spans="1:14" ht="12" customHeight="1">
      <c r="A69" s="59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  <row r="70" spans="1:14" ht="9.75">
      <c r="A70" s="59"/>
      <c r="B70" s="6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9.75">
      <c r="A71" s="59"/>
      <c r="B71" s="6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9.75">
      <c r="A72" s="59"/>
      <c r="B72" s="6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9.75">
      <c r="A73" s="59"/>
      <c r="B73" s="6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9.75">
      <c r="A74" s="59"/>
      <c r="B74" s="6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9.75">
      <c r="A75" s="59"/>
      <c r="B75" s="6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9.75">
      <c r="A76" s="59"/>
      <c r="B76" s="68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 ht="9.75">
      <c r="A77" s="59"/>
      <c r="B77" s="6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1:14" ht="9.75">
      <c r="A78" s="59"/>
      <c r="B78" s="6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9.75">
      <c r="A79" s="59"/>
      <c r="B79" s="68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9.75">
      <c r="A80" s="59"/>
      <c r="B80" s="6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9.75">
      <c r="A81" s="59"/>
      <c r="B81" s="6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1:14" ht="9.75">
      <c r="A82" s="59"/>
      <c r="B82" s="6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1:14" ht="9.75">
      <c r="A83" s="59"/>
      <c r="B83" s="68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1:14" ht="9.75">
      <c r="A84" s="59"/>
      <c r="B84" s="6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1:14" ht="9.75">
      <c r="A85" s="59"/>
      <c r="B85" s="6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ht="9.75">
      <c r="A86" s="59"/>
      <c r="B86" s="6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1:14" ht="9.75">
      <c r="A87" s="59"/>
      <c r="B87" s="6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</row>
    <row r="88" spans="1:14" ht="9.75">
      <c r="A88" s="59"/>
      <c r="B88" s="68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</row>
    <row r="89" spans="1:14" ht="9.75">
      <c r="A89" s="59"/>
      <c r="B89" s="6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1:14" ht="9.75">
      <c r="A90" s="59"/>
      <c r="B90" s="6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14" ht="9.75">
      <c r="A91" s="59"/>
      <c r="B91" s="6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14" ht="9.75">
      <c r="A92" s="59"/>
      <c r="B92" s="6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1:14" ht="9.75">
      <c r="A93" s="59"/>
      <c r="B93" s="6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ht="9.75">
      <c r="A94" s="59"/>
      <c r="B94" s="6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  <row r="95" spans="1:14" ht="9.75">
      <c r="A95" s="59"/>
      <c r="B95" s="6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1:14" ht="9.75">
      <c r="A96" s="59"/>
      <c r="B96" s="6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1:14" ht="9.75">
      <c r="A97" s="59"/>
      <c r="B97" s="6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1:14" ht="9.75">
      <c r="A98" s="59"/>
      <c r="B98" s="6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ht="9.75">
      <c r="A99" s="59"/>
      <c r="B99" s="6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1:14" ht="9.75">
      <c r="A100" s="59"/>
      <c r="B100" s="6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1" spans="1:14" ht="9.75">
      <c r="A101" s="59"/>
      <c r="B101" s="6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1:14" ht="9.75">
      <c r="A102" s="59"/>
      <c r="B102" s="6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1:14" ht="9.75">
      <c r="A103" s="59"/>
      <c r="B103" s="6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 ht="9.75">
      <c r="A104" s="59"/>
      <c r="B104" s="6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1:14" ht="9.75">
      <c r="A105" s="59"/>
      <c r="B105" s="6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1:14" ht="9.75">
      <c r="A106" s="59"/>
      <c r="B106" s="6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 ht="9.75">
      <c r="A107" s="59"/>
      <c r="B107" s="6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1:14" ht="9.75">
      <c r="A108" s="59"/>
      <c r="B108" s="6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1:14" ht="9.75">
      <c r="A109" s="59"/>
      <c r="B109" s="6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1:14" ht="9.75">
      <c r="A110" s="59"/>
      <c r="B110" s="6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1:14" ht="9.75">
      <c r="A111" s="59"/>
      <c r="B111" s="6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1:14" ht="9.75">
      <c r="A112" s="59"/>
      <c r="B112" s="6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1:14" ht="9.75">
      <c r="A113" s="59"/>
      <c r="B113" s="6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1:14" ht="9.75">
      <c r="A114" s="59"/>
      <c r="B114" s="6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 ht="9.75">
      <c r="A115" s="59"/>
      <c r="B115" s="6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1:14" ht="9.75">
      <c r="A116" s="59"/>
      <c r="B116" s="6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ht="9.75">
      <c r="A117" s="59"/>
      <c r="B117" s="6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1:14" ht="9.75">
      <c r="A118" s="59"/>
      <c r="B118" s="6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pans="1:14" ht="9.75">
      <c r="A119" s="59"/>
      <c r="B119" s="6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1:14" ht="9.75">
      <c r="A120" s="59"/>
      <c r="B120" s="6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14" ht="9.75">
      <c r="A121" s="59"/>
      <c r="B121" s="6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1:14" ht="9.75">
      <c r="A122" s="59"/>
      <c r="B122" s="6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1:14" ht="9.75">
      <c r="A123" s="59"/>
      <c r="B123" s="68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</row>
    <row r="124" spans="1:14" ht="9.75">
      <c r="A124" s="59"/>
      <c r="B124" s="6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</row>
    <row r="125" spans="1:14" ht="9.75">
      <c r="A125" s="59"/>
      <c r="B125" s="68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</row>
    <row r="126" spans="1:14" ht="9.75">
      <c r="A126" s="59"/>
      <c r="B126" s="6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1:14" ht="9.75">
      <c r="A127" s="59"/>
      <c r="B127" s="6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1:14" ht="9.75">
      <c r="A128" s="59"/>
      <c r="B128" s="6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</row>
    <row r="129" spans="1:14" ht="9.75">
      <c r="A129" s="59"/>
      <c r="B129" s="6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</row>
    <row r="130" spans="1:14" ht="9.75">
      <c r="A130" s="59"/>
      <c r="B130" s="6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</row>
    <row r="131" spans="1:14" ht="9.75">
      <c r="A131" s="59"/>
      <c r="B131" s="68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</row>
    <row r="132" spans="1:14" ht="9.75">
      <c r="A132" s="59"/>
      <c r="B132" s="6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</row>
    <row r="133" spans="1:14" ht="9.75">
      <c r="A133" s="59"/>
      <c r="B133" s="68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</row>
    <row r="134" spans="1:14" ht="9.75">
      <c r="A134" s="59"/>
      <c r="B134" s="6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1:14" ht="9.75">
      <c r="A135" s="59"/>
      <c r="B135" s="68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</row>
    <row r="136" spans="1:14" ht="9.75">
      <c r="A136" s="59"/>
      <c r="B136" s="6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</row>
    <row r="137" spans="1:14" ht="9.75">
      <c r="A137" s="59"/>
      <c r="B137" s="68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</row>
    <row r="138" spans="1:14" ht="9.75">
      <c r="A138" s="59"/>
      <c r="B138" s="6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</row>
    <row r="139" spans="1:14" ht="9.75">
      <c r="A139" s="59"/>
      <c r="B139" s="6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</row>
    <row r="140" spans="1:14" ht="9.75">
      <c r="A140" s="59"/>
      <c r="B140" s="68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</row>
    <row r="141" spans="1:14" ht="9.75">
      <c r="A141" s="59"/>
      <c r="B141" s="68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</row>
    <row r="142" spans="1:14" ht="9.75">
      <c r="A142" s="59"/>
      <c r="B142" s="68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</row>
    <row r="143" spans="1:14" ht="9.75">
      <c r="A143" s="59"/>
      <c r="B143" s="68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</row>
    <row r="144" spans="1:14" ht="9.75">
      <c r="A144" s="59"/>
      <c r="B144" s="6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</row>
    <row r="145" spans="1:14" ht="9.75">
      <c r="A145" s="59"/>
      <c r="B145" s="68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46" spans="1:14" ht="9.75">
      <c r="A146" s="59"/>
      <c r="B146" s="6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</row>
    <row r="147" spans="1:14" ht="9.75">
      <c r="A147" s="59"/>
      <c r="B147" s="68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</row>
    <row r="148" spans="1:14" ht="9.75">
      <c r="A148" s="59"/>
      <c r="B148" s="6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</row>
    <row r="149" spans="1:14" ht="9.75">
      <c r="A149" s="59"/>
      <c r="B149" s="68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</row>
    <row r="150" spans="1:14" ht="9.75">
      <c r="A150" s="59"/>
      <c r="B150" s="68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</row>
    <row r="151" spans="1:14" ht="9.75">
      <c r="A151" s="59"/>
      <c r="B151" s="68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</row>
    <row r="152" spans="1:14" ht="9.75">
      <c r="A152" s="59"/>
      <c r="B152" s="68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</row>
    <row r="153" spans="1:14" ht="9.75">
      <c r="A153" s="59"/>
      <c r="B153" s="68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</row>
    <row r="154" spans="1:14" ht="9.75">
      <c r="A154" s="59"/>
      <c r="B154" s="6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ht="9.75">
      <c r="A155" s="59"/>
      <c r="B155" s="68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  <row r="156" spans="1:14" ht="9.75">
      <c r="A156" s="59"/>
      <c r="B156" s="6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1:14" ht="9.75">
      <c r="A157" s="59"/>
      <c r="B157" s="68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1:14" ht="9.75">
      <c r="A158" s="59"/>
      <c r="B158" s="68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1:14" ht="9.75">
      <c r="A159" s="59"/>
      <c r="B159" s="68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</row>
    <row r="160" spans="1:14" ht="9.75">
      <c r="A160" s="59"/>
      <c r="B160" s="68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1:14" ht="9.75">
      <c r="A161" s="59"/>
      <c r="B161" s="68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</row>
    <row r="162" spans="1:14" ht="9.75">
      <c r="A162" s="59"/>
      <c r="B162" s="68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</row>
    <row r="163" spans="1:14" ht="9.75">
      <c r="A163" s="59"/>
      <c r="B163" s="6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</row>
    <row r="164" spans="1:14" ht="9.75">
      <c r="A164" s="59"/>
      <c r="B164" s="68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</row>
    <row r="165" spans="1:14" ht="9.75">
      <c r="A165" s="59"/>
      <c r="B165" s="6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</row>
    <row r="166" spans="1:14" ht="9.75">
      <c r="A166" s="59"/>
      <c r="B166" s="6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</row>
    <row r="167" spans="1:14" ht="9.75">
      <c r="A167" s="59"/>
      <c r="B167" s="6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</row>
    <row r="168" spans="1:14" ht="9.75">
      <c r="A168" s="59"/>
      <c r="B168" s="6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</row>
    <row r="169" spans="1:14" ht="9.75">
      <c r="A169" s="59"/>
      <c r="B169" s="68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</row>
    <row r="170" spans="1:14" ht="9.75">
      <c r="A170" s="59"/>
      <c r="B170" s="68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</row>
    <row r="171" spans="1:14" ht="9.75">
      <c r="A171" s="59"/>
      <c r="B171" s="68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  <row r="172" spans="1:14" ht="9.75">
      <c r="A172" s="59"/>
      <c r="B172" s="6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</row>
    <row r="173" spans="1:14" ht="9.75">
      <c r="A173" s="59"/>
      <c r="B173" s="68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</row>
    <row r="174" spans="1:14" ht="9.75">
      <c r="A174" s="59"/>
      <c r="B174" s="68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</row>
    <row r="175" spans="1:14" ht="9.75">
      <c r="A175" s="59"/>
      <c r="B175" s="6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</row>
    <row r="176" spans="1:14" ht="9.75">
      <c r="A176" s="59"/>
      <c r="B176" s="68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</row>
    <row r="177" spans="1:14" ht="9.75">
      <c r="A177" s="59"/>
      <c r="B177" s="68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1:14" ht="9.75">
      <c r="A178" s="59"/>
      <c r="B178" s="68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1:14" ht="9.75">
      <c r="A179" s="59"/>
      <c r="B179" s="68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</row>
    <row r="180" spans="1:14" ht="9.75">
      <c r="A180" s="59"/>
      <c r="B180" s="68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</row>
    <row r="181" spans="1:14" ht="9.75">
      <c r="A181" s="59"/>
      <c r="B181" s="68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</row>
    <row r="182" spans="1:14" ht="9.75">
      <c r="A182" s="59"/>
      <c r="B182" s="68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</row>
    <row r="183" spans="1:14" ht="9.75">
      <c r="A183" s="59"/>
      <c r="B183" s="68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</row>
    <row r="184" spans="1:14" ht="9.75">
      <c r="A184" s="59"/>
      <c r="B184" s="68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</row>
    <row r="185" spans="1:14" ht="9.75">
      <c r="A185" s="59"/>
      <c r="B185" s="68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</row>
    <row r="186" spans="1:14" ht="9.75">
      <c r="A186" s="59"/>
      <c r="B186" s="68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</row>
    <row r="187" spans="1:14" ht="9.75">
      <c r="A187" s="59"/>
      <c r="B187" s="68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</row>
    <row r="188" spans="1:14" ht="9.75">
      <c r="A188" s="59"/>
      <c r="B188" s="6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</row>
    <row r="189" spans="1:14" ht="9.75">
      <c r="A189" s="59"/>
      <c r="B189" s="6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</row>
    <row r="190" spans="1:14" ht="9.75">
      <c r="A190" s="59"/>
      <c r="B190" s="6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</row>
    <row r="191" spans="1:14" ht="9.75">
      <c r="A191" s="59"/>
      <c r="B191" s="68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</row>
    <row r="192" spans="1:14" ht="9.75">
      <c r="A192" s="59"/>
      <c r="B192" s="68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</row>
    <row r="193" spans="1:14" ht="9.75">
      <c r="A193" s="59"/>
      <c r="B193" s="68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</row>
    <row r="194" spans="1:14" ht="9.75">
      <c r="A194" s="59"/>
      <c r="B194" s="6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</row>
    <row r="195" spans="1:14" ht="9.75">
      <c r="A195" s="59"/>
      <c r="B195" s="68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</row>
    <row r="196" spans="1:14" ht="9.75">
      <c r="A196" s="59"/>
      <c r="B196" s="6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</row>
    <row r="197" spans="1:14" ht="9.75">
      <c r="A197" s="59"/>
      <c r="B197" s="68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</row>
    <row r="198" spans="1:14" ht="9.75">
      <c r="A198" s="59"/>
      <c r="B198" s="68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</row>
    <row r="199" spans="1:14" ht="9.75">
      <c r="A199" s="59"/>
      <c r="B199" s="68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</row>
    <row r="200" spans="1:14" ht="9.75">
      <c r="A200" s="59"/>
      <c r="B200" s="68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</row>
    <row r="201" spans="1:14" ht="9.75">
      <c r="A201" s="59"/>
      <c r="B201" s="6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</row>
    <row r="202" spans="1:14" ht="9.75">
      <c r="A202" s="59"/>
      <c r="B202" s="68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</row>
    <row r="203" spans="1:14" ht="9.75">
      <c r="A203" s="59"/>
      <c r="B203" s="68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</row>
    <row r="204" spans="1:14" ht="9.75">
      <c r="A204" s="59"/>
      <c r="B204" s="68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</row>
    <row r="205" spans="1:14" ht="9.75">
      <c r="A205" s="59"/>
      <c r="B205" s="68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</row>
    <row r="206" spans="1:14" ht="9.75">
      <c r="A206" s="59"/>
      <c r="B206" s="6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</row>
    <row r="207" spans="1:14" ht="9.75">
      <c r="A207" s="59"/>
      <c r="B207" s="6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</row>
    <row r="208" spans="1:14" ht="9.75">
      <c r="A208" s="59"/>
      <c r="B208" s="68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</row>
    <row r="209" spans="1:14" ht="9.75">
      <c r="A209" s="59"/>
      <c r="B209" s="68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</row>
    <row r="210" spans="1:14" ht="9.75">
      <c r="A210" s="59"/>
      <c r="B210" s="68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</row>
    <row r="211" spans="1:14" ht="9.75">
      <c r="A211" s="59"/>
      <c r="B211" s="6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</row>
    <row r="212" spans="1:14" ht="9.75">
      <c r="A212" s="59"/>
      <c r="B212" s="68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</row>
    <row r="213" spans="1:14" ht="9.75">
      <c r="A213" s="59"/>
      <c r="B213" s="68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</row>
    <row r="214" spans="1:14" ht="9.75">
      <c r="A214" s="59"/>
      <c r="B214" s="68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</row>
    <row r="215" spans="1:14" ht="9.75">
      <c r="A215" s="59"/>
      <c r="B215" s="68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</row>
    <row r="216" spans="1:14" ht="9.75">
      <c r="A216" s="59"/>
      <c r="B216" s="68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</row>
    <row r="217" spans="1:14" ht="9.75">
      <c r="A217" s="59"/>
      <c r="B217" s="68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</row>
    <row r="218" spans="1:14" ht="9.75">
      <c r="A218" s="59"/>
      <c r="B218" s="68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</row>
    <row r="219" spans="1:14" ht="9.75">
      <c r="A219" s="59"/>
      <c r="B219" s="68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</row>
    <row r="220" spans="1:14" ht="9.75">
      <c r="A220" s="59"/>
      <c r="B220" s="68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</row>
    <row r="221" spans="1:14" ht="9.75">
      <c r="A221" s="59"/>
      <c r="B221" s="68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</row>
    <row r="222" spans="1:14" ht="9.75">
      <c r="A222" s="59"/>
      <c r="B222" s="68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</row>
    <row r="223" spans="1:14" ht="9.75">
      <c r="A223" s="59"/>
      <c r="B223" s="68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</row>
    <row r="224" spans="1:14" ht="9.75">
      <c r="A224" s="59"/>
      <c r="B224" s="68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</row>
    <row r="225" spans="1:14" ht="9.75">
      <c r="A225" s="59"/>
      <c r="B225" s="68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</row>
    <row r="226" spans="1:14" ht="9.75">
      <c r="A226" s="59"/>
      <c r="B226" s="68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</row>
    <row r="227" spans="1:14" ht="9.75">
      <c r="A227" s="59"/>
      <c r="B227" s="68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</row>
    <row r="228" spans="1:14" ht="9.75">
      <c r="A228" s="59"/>
      <c r="B228" s="68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</row>
    <row r="229" spans="1:14" ht="9.75">
      <c r="A229" s="59"/>
      <c r="B229" s="68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</row>
    <row r="230" spans="1:14" ht="9.75">
      <c r="A230" s="59"/>
      <c r="B230" s="6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</row>
    <row r="231" spans="1:14" ht="9.75">
      <c r="A231" s="59"/>
      <c r="B231" s="68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</row>
    <row r="232" spans="1:14" ht="9.75">
      <c r="A232" s="59"/>
      <c r="B232" s="6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</row>
    <row r="233" spans="1:14" ht="9.75">
      <c r="A233" s="59"/>
      <c r="B233" s="68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</row>
    <row r="234" spans="1:14" ht="9.75">
      <c r="A234" s="59"/>
      <c r="B234" s="68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</row>
    <row r="235" spans="1:14" ht="9.75">
      <c r="A235" s="59"/>
      <c r="B235" s="68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</row>
    <row r="236" spans="1:14" ht="9.75">
      <c r="A236" s="59"/>
      <c r="B236" s="68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</row>
    <row r="237" spans="1:14" ht="9.75">
      <c r="A237" s="59"/>
      <c r="B237" s="68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</row>
    <row r="238" spans="1:14" ht="9.75">
      <c r="A238" s="59"/>
      <c r="B238" s="68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</row>
    <row r="239" spans="1:14" ht="9.75">
      <c r="A239" s="59"/>
      <c r="B239" s="68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</row>
    <row r="240" spans="1:14" ht="9.75">
      <c r="A240" s="59"/>
      <c r="B240" s="68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</row>
    <row r="241" spans="1:14" ht="9.75">
      <c r="A241" s="59"/>
      <c r="B241" s="68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</row>
    <row r="242" spans="1:14" ht="9.75">
      <c r="A242" s="59"/>
      <c r="B242" s="68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</row>
    <row r="243" spans="1:14" ht="9.75">
      <c r="A243" s="59"/>
      <c r="B243" s="68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</row>
    <row r="244" spans="1:14" ht="9.75">
      <c r="A244" s="59"/>
      <c r="B244" s="68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</row>
    <row r="245" spans="1:14" ht="9.75">
      <c r="A245" s="59"/>
      <c r="B245" s="68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</row>
    <row r="246" spans="1:14" ht="9.75">
      <c r="A246" s="59"/>
      <c r="B246" s="68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</row>
    <row r="247" spans="1:14" ht="9.75">
      <c r="A247" s="59"/>
      <c r="B247" s="68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</row>
    <row r="248" spans="1:14" ht="9.75">
      <c r="A248" s="59"/>
      <c r="B248" s="68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</row>
    <row r="249" spans="1:14" ht="9.75">
      <c r="A249" s="59"/>
      <c r="B249" s="68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</row>
    <row r="250" spans="1:14" ht="9.75">
      <c r="A250" s="59"/>
      <c r="B250" s="68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</row>
    <row r="251" spans="1:14" ht="9.75">
      <c r="A251" s="59"/>
      <c r="B251" s="68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</row>
    <row r="252" spans="1:14" ht="9.75">
      <c r="A252" s="59"/>
      <c r="B252" s="68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</row>
    <row r="253" spans="1:14" ht="9.75">
      <c r="A253" s="59"/>
      <c r="B253" s="68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</row>
    <row r="254" spans="1:14" ht="9.75">
      <c r="A254" s="59"/>
      <c r="B254" s="68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</row>
    <row r="255" spans="1:14" ht="9.75">
      <c r="A255" s="59"/>
      <c r="B255" s="68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</row>
    <row r="256" spans="1:14" ht="9.75">
      <c r="A256" s="59"/>
      <c r="B256" s="68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</row>
    <row r="257" spans="1:14" ht="9.75">
      <c r="A257" s="59"/>
      <c r="B257" s="68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</row>
    <row r="258" spans="1:14" ht="9.75">
      <c r="A258" s="59"/>
      <c r="B258" s="68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</row>
    <row r="259" spans="1:14" ht="9.75">
      <c r="A259" s="59"/>
      <c r="B259" s="68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</row>
    <row r="260" spans="1:14" ht="9.75">
      <c r="A260" s="59"/>
      <c r="B260" s="68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</row>
    <row r="261" spans="1:14" ht="9.75">
      <c r="A261" s="59"/>
      <c r="B261" s="68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</row>
    <row r="262" spans="1:14" ht="9.75">
      <c r="A262" s="59"/>
      <c r="B262" s="68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</row>
    <row r="263" spans="1:14" ht="9.75">
      <c r="A263" s="59"/>
      <c r="B263" s="68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</row>
    <row r="264" spans="1:14" ht="9.75">
      <c r="A264" s="59"/>
      <c r="B264" s="68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</row>
    <row r="265" spans="1:14" ht="9.75">
      <c r="A265" s="59"/>
      <c r="B265" s="68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</row>
    <row r="266" spans="1:14" ht="9.75">
      <c r="A266" s="59"/>
      <c r="B266" s="68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</row>
    <row r="267" spans="1:14" ht="9.75">
      <c r="A267" s="59"/>
      <c r="B267" s="68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</row>
    <row r="268" spans="1:14" ht="9.75">
      <c r="A268" s="59"/>
      <c r="B268" s="68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</row>
    <row r="269" spans="1:14" ht="9.75">
      <c r="A269" s="59"/>
      <c r="B269" s="68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</row>
    <row r="270" spans="1:14" ht="9.75">
      <c r="A270" s="59"/>
      <c r="B270" s="68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</row>
    <row r="271" spans="1:14" ht="9.75">
      <c r="A271" s="59"/>
      <c r="B271" s="68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</row>
    <row r="272" spans="1:14" ht="9.75">
      <c r="A272" s="59"/>
      <c r="B272" s="68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</row>
    <row r="273" spans="1:14" ht="9.75">
      <c r="A273" s="59"/>
      <c r="B273" s="68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</row>
    <row r="274" spans="1:14" ht="9.75">
      <c r="A274" s="59"/>
      <c r="B274" s="68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</row>
    <row r="275" spans="1:14" ht="9.75">
      <c r="A275" s="59"/>
      <c r="B275" s="68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</row>
    <row r="276" spans="1:14" ht="9.75">
      <c r="A276" s="59"/>
      <c r="B276" s="68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</row>
    <row r="277" spans="1:14" ht="9.75">
      <c r="A277" s="59"/>
      <c r="B277" s="68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</row>
    <row r="278" spans="1:14" ht="9.75">
      <c r="A278" s="59"/>
      <c r="B278" s="68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</row>
    <row r="279" spans="1:14" ht="9.75">
      <c r="A279" s="59"/>
      <c r="B279" s="68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</row>
    <row r="280" spans="1:14" ht="9.75">
      <c r="A280" s="59"/>
      <c r="B280" s="68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</row>
    <row r="281" spans="1:14" ht="9.75">
      <c r="A281" s="59"/>
      <c r="B281" s="68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</row>
    <row r="282" spans="1:14" ht="9.75">
      <c r="A282" s="59"/>
      <c r="B282" s="68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</row>
    <row r="283" spans="1:14" ht="9.75">
      <c r="A283" s="59"/>
      <c r="B283" s="68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</row>
    <row r="284" spans="1:14" ht="9.75">
      <c r="A284" s="59"/>
      <c r="B284" s="68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</row>
    <row r="285" spans="1:14" ht="9.75">
      <c r="A285" s="59"/>
      <c r="B285" s="68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</row>
    <row r="286" spans="1:14" ht="9.75">
      <c r="A286" s="59"/>
      <c r="B286" s="68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</row>
    <row r="287" spans="1:14" ht="9.75">
      <c r="A287" s="59"/>
      <c r="B287" s="68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</row>
    <row r="288" spans="1:14" ht="9.75">
      <c r="A288" s="59"/>
      <c r="B288" s="68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</row>
    <row r="289" spans="1:14" ht="9.75">
      <c r="A289" s="59"/>
      <c r="B289" s="68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</row>
    <row r="290" spans="1:14" ht="9.75">
      <c r="A290" s="59"/>
      <c r="B290" s="68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</row>
    <row r="291" spans="1:14" ht="9.75">
      <c r="A291" s="59"/>
      <c r="B291" s="68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</row>
    <row r="292" spans="1:14" ht="9.75">
      <c r="A292" s="59"/>
      <c r="B292" s="68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</row>
    <row r="293" spans="1:14" ht="9.75">
      <c r="A293" s="59"/>
      <c r="B293" s="68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</row>
    <row r="294" spans="1:14" ht="9.75">
      <c r="A294" s="59"/>
      <c r="B294" s="6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</row>
    <row r="295" spans="1:14" ht="9.75">
      <c r="A295" s="59"/>
      <c r="B295" s="68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</row>
    <row r="296" spans="1:14" ht="9.75">
      <c r="A296" s="59"/>
      <c r="B296" s="68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</row>
    <row r="297" spans="1:14" ht="9.75">
      <c r="A297" s="59"/>
      <c r="B297" s="68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</row>
    <row r="298" spans="1:14" ht="9.75">
      <c r="A298" s="59"/>
      <c r="B298" s="68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</row>
    <row r="299" spans="1:14" ht="9.75">
      <c r="A299" s="59"/>
      <c r="B299" s="68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</row>
    <row r="300" spans="1:14" ht="9.75">
      <c r="A300" s="59"/>
      <c r="B300" s="68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</row>
    <row r="301" spans="1:14" ht="9.75">
      <c r="A301" s="59"/>
      <c r="B301" s="68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</row>
    <row r="302" spans="1:14" ht="9.75">
      <c r="A302" s="59"/>
      <c r="B302" s="6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</row>
    <row r="303" spans="1:14" ht="9.75">
      <c r="A303" s="59"/>
      <c r="B303" s="68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</row>
    <row r="304" spans="1:14" ht="9.75">
      <c r="A304" s="59"/>
      <c r="B304" s="68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</row>
    <row r="305" spans="1:14" ht="9.75">
      <c r="A305" s="59"/>
      <c r="B305" s="68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</row>
    <row r="306" spans="1:14" ht="9.75">
      <c r="A306" s="59"/>
      <c r="B306" s="68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</row>
    <row r="307" spans="1:14" ht="9.75">
      <c r="A307" s="59"/>
      <c r="B307" s="68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</row>
    <row r="308" spans="1:14" ht="9.75">
      <c r="A308" s="59"/>
      <c r="B308" s="68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</row>
    <row r="309" spans="1:14" ht="9.75">
      <c r="A309" s="59"/>
      <c r="B309" s="68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</row>
    <row r="310" spans="1:14" ht="9.75">
      <c r="A310" s="59"/>
      <c r="B310" s="68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</row>
    <row r="311" spans="1:14" ht="9.75">
      <c r="A311" s="59"/>
      <c r="B311" s="6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</row>
    <row r="312" spans="1:14" ht="9.75">
      <c r="A312" s="59"/>
      <c r="B312" s="68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</row>
    <row r="313" spans="1:14" ht="9.75">
      <c r="A313" s="59"/>
      <c r="B313" s="68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</row>
    <row r="314" spans="1:14" ht="9.75">
      <c r="A314" s="59"/>
      <c r="B314" s="68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</row>
    <row r="315" spans="1:14" ht="9.75">
      <c r="A315" s="59"/>
      <c r="B315" s="68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</row>
    <row r="316" spans="1:14" ht="9.75">
      <c r="A316" s="59"/>
      <c r="B316" s="68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</row>
    <row r="317" spans="1:14" ht="9.75">
      <c r="A317" s="59"/>
      <c r="B317" s="68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</row>
    <row r="318" spans="1:14" ht="9.75">
      <c r="A318" s="59"/>
      <c r="B318" s="68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</row>
    <row r="319" spans="1:14" ht="9.75">
      <c r="A319" s="59"/>
      <c r="B319" s="68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</row>
    <row r="320" spans="1:14" ht="9.75">
      <c r="A320" s="59"/>
      <c r="B320" s="68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</row>
    <row r="321" spans="1:14" ht="9.75">
      <c r="A321" s="59"/>
      <c r="B321" s="68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</row>
    <row r="322" spans="1:14" ht="9.75">
      <c r="A322" s="59"/>
      <c r="B322" s="6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</row>
    <row r="323" spans="1:14" ht="9.75">
      <c r="A323" s="59"/>
      <c r="B323" s="68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</row>
    <row r="324" spans="1:14" ht="9.75">
      <c r="A324" s="59"/>
      <c r="B324" s="68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</row>
    <row r="325" spans="1:14" ht="9.75">
      <c r="A325" s="59"/>
      <c r="B325" s="68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</row>
    <row r="326" spans="1:14" ht="9.75">
      <c r="A326" s="59"/>
      <c r="B326" s="68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</row>
    <row r="327" spans="1:14" ht="9.75">
      <c r="A327" s="59"/>
      <c r="B327" s="68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</row>
    <row r="328" spans="1:14" ht="9.75">
      <c r="A328" s="59"/>
      <c r="B328" s="68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</row>
    <row r="329" spans="1:14" ht="9.75">
      <c r="A329" s="59"/>
      <c r="B329" s="68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</row>
    <row r="330" spans="1:14" ht="9.75">
      <c r="A330" s="59"/>
      <c r="B330" s="68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</row>
    <row r="331" spans="1:14" ht="9.75">
      <c r="A331" s="59"/>
      <c r="B331" s="68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</row>
    <row r="332" spans="1:14" ht="9.75">
      <c r="A332" s="59"/>
      <c r="B332" s="6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</row>
    <row r="333" spans="1:14" ht="9.75">
      <c r="A333" s="59"/>
      <c r="B333" s="68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</row>
    <row r="334" spans="1:14" ht="9.75">
      <c r="A334" s="59"/>
      <c r="B334" s="68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</row>
    <row r="335" spans="1:14" ht="9.75">
      <c r="A335" s="59"/>
      <c r="B335" s="68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</row>
    <row r="336" spans="1:14" ht="9.75">
      <c r="A336" s="59"/>
      <c r="B336" s="68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</row>
    <row r="337" spans="1:14" ht="9.75">
      <c r="A337" s="59"/>
      <c r="B337" s="68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</row>
    <row r="338" spans="1:14" ht="9.75">
      <c r="A338" s="59"/>
      <c r="B338" s="68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</row>
    <row r="339" spans="1:14" ht="9.75">
      <c r="A339" s="59"/>
      <c r="B339" s="68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</row>
    <row r="340" spans="1:14" ht="9.75">
      <c r="A340" s="59"/>
      <c r="B340" s="68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</row>
    <row r="341" spans="1:14" ht="9.75">
      <c r="A341" s="59"/>
      <c r="B341" s="68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</row>
    <row r="342" spans="1:14" ht="9.75">
      <c r="A342" s="59"/>
      <c r="B342" s="68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</row>
    <row r="343" spans="1:14" ht="9.75">
      <c r="A343" s="59"/>
      <c r="B343" s="68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</row>
    <row r="344" spans="1:14" ht="9.75">
      <c r="A344" s="59"/>
      <c r="B344" s="68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</row>
    <row r="345" spans="1:14" ht="9.75">
      <c r="A345" s="59"/>
      <c r="B345" s="68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</row>
    <row r="346" spans="1:14" ht="9.75">
      <c r="A346" s="59"/>
      <c r="B346" s="6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</row>
    <row r="347" spans="1:14" ht="9.75">
      <c r="A347" s="59"/>
      <c r="B347" s="68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</row>
    <row r="348" spans="1:14" ht="9.75">
      <c r="A348" s="59"/>
      <c r="B348" s="68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</row>
    <row r="349" spans="1:14" ht="9.75">
      <c r="A349" s="59"/>
      <c r="B349" s="68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</row>
    <row r="350" spans="1:14" ht="9.75">
      <c r="A350" s="59"/>
      <c r="B350" s="68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</row>
    <row r="351" spans="1:14" ht="9.75">
      <c r="A351" s="59"/>
      <c r="B351" s="68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</row>
    <row r="352" spans="1:14" ht="9.75">
      <c r="A352" s="59"/>
      <c r="B352" s="68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</row>
    <row r="353" spans="1:14" ht="9.75">
      <c r="A353" s="59"/>
      <c r="B353" s="68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</row>
    <row r="354" spans="1:14" ht="9.75">
      <c r="A354" s="59"/>
      <c r="B354" s="68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</row>
    <row r="355" spans="1:14" ht="9.75">
      <c r="A355" s="59"/>
      <c r="B355" s="68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</row>
    <row r="356" spans="1:14" ht="9.75">
      <c r="A356" s="59"/>
      <c r="B356" s="68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</row>
    <row r="357" spans="1:14" ht="9.75">
      <c r="A357" s="59"/>
      <c r="B357" s="68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</row>
    <row r="358" spans="1:14" ht="9.75">
      <c r="A358" s="59"/>
      <c r="B358" s="68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</row>
    <row r="359" spans="1:14" ht="9.75">
      <c r="A359" s="59"/>
      <c r="B359" s="68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</row>
    <row r="360" spans="1:14" ht="9.75">
      <c r="A360" s="59"/>
      <c r="B360" s="68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</row>
    <row r="361" spans="1:14" ht="9.75">
      <c r="A361" s="59"/>
      <c r="B361" s="68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</row>
    <row r="362" spans="1:14" ht="9.75">
      <c r="A362" s="59"/>
      <c r="B362" s="68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</row>
    <row r="363" spans="1:14" ht="9.75">
      <c r="A363" s="59"/>
      <c r="B363" s="68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</row>
    <row r="364" spans="1:14" ht="9.75">
      <c r="A364" s="59"/>
      <c r="B364" s="68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</row>
    <row r="365" spans="1:14" ht="9.75">
      <c r="A365" s="59"/>
      <c r="B365" s="68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</row>
    <row r="366" spans="1:14" ht="9.75">
      <c r="A366" s="59"/>
      <c r="B366" s="68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</row>
    <row r="367" spans="1:14" ht="9.75">
      <c r="A367" s="59"/>
      <c r="B367" s="68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</row>
    <row r="368" spans="1:14" ht="9.75">
      <c r="A368" s="59"/>
      <c r="B368" s="68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</row>
    <row r="369" spans="1:14" ht="9.75">
      <c r="A369" s="59"/>
      <c r="B369" s="68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</row>
    <row r="370" spans="1:14" ht="9.75">
      <c r="A370" s="59"/>
      <c r="B370" s="68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</row>
    <row r="371" spans="1:14" ht="9.75">
      <c r="A371" s="59"/>
      <c r="B371" s="68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</row>
    <row r="372" spans="1:14" ht="9.75">
      <c r="A372" s="59"/>
      <c r="B372" s="68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</row>
    <row r="373" spans="1:14" ht="9.75">
      <c r="A373" s="59"/>
      <c r="B373" s="68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</row>
    <row r="374" spans="1:14" ht="9.75">
      <c r="A374" s="59"/>
      <c r="B374" s="68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</row>
    <row r="375" spans="1:14" ht="9.75">
      <c r="A375" s="59"/>
      <c r="B375" s="68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</row>
    <row r="376" spans="1:14" ht="9.75">
      <c r="A376" s="59"/>
      <c r="B376" s="68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</row>
    <row r="377" spans="1:14" ht="9.75">
      <c r="A377" s="59"/>
      <c r="B377" s="68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</row>
    <row r="378" spans="1:14" ht="9.75">
      <c r="A378" s="59"/>
      <c r="B378" s="68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</row>
    <row r="379" spans="1:14" ht="9.75">
      <c r="A379" s="59"/>
      <c r="B379" s="68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</row>
    <row r="380" spans="1:14" ht="9.75">
      <c r="A380" s="59"/>
      <c r="B380" s="68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</row>
    <row r="381" spans="1:14" ht="9.75">
      <c r="A381" s="59"/>
      <c r="B381" s="68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</row>
    <row r="382" spans="1:14" ht="9.75">
      <c r="A382" s="59"/>
      <c r="B382" s="68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</row>
    <row r="383" spans="1:14" ht="9.75">
      <c r="A383" s="59"/>
      <c r="B383" s="68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</row>
    <row r="384" spans="1:14" ht="9.75">
      <c r="A384" s="59"/>
      <c r="B384" s="68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</row>
    <row r="385" spans="1:14" ht="9.75">
      <c r="A385" s="59"/>
      <c r="B385" s="68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</row>
    <row r="386" spans="1:14" ht="9.75">
      <c r="A386" s="59"/>
      <c r="B386" s="68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</row>
    <row r="387" spans="1:14" ht="9.75">
      <c r="A387" s="59"/>
      <c r="B387" s="68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</row>
    <row r="388" spans="1:14" ht="9.75">
      <c r="A388" s="59"/>
      <c r="B388" s="68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</row>
    <row r="389" spans="1:14" ht="9.75">
      <c r="A389" s="59"/>
      <c r="B389" s="68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</row>
    <row r="390" spans="1:14" ht="9.75">
      <c r="A390" s="59"/>
      <c r="B390" s="68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</row>
    <row r="391" spans="1:14" ht="9.75">
      <c r="A391" s="59"/>
      <c r="B391" s="68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</row>
    <row r="392" spans="1:14" ht="9.75">
      <c r="A392" s="59"/>
      <c r="B392" s="68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</row>
    <row r="393" spans="1:14" ht="9.75">
      <c r="A393" s="59"/>
      <c r="B393" s="68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</row>
    <row r="394" spans="1:14" ht="9.75">
      <c r="A394" s="59"/>
      <c r="B394" s="68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</row>
    <row r="395" spans="1:14" ht="9.75">
      <c r="A395" s="59"/>
      <c r="B395" s="68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</row>
    <row r="396" spans="1:14" ht="9.75">
      <c r="A396" s="59"/>
      <c r="B396" s="68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</row>
    <row r="397" spans="1:14" ht="9.75">
      <c r="A397" s="59"/>
      <c r="B397" s="68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</row>
    <row r="398" spans="1:14" ht="9.75">
      <c r="A398" s="59"/>
      <c r="B398" s="68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</row>
    <row r="399" spans="1:14" ht="9.75">
      <c r="A399" s="59"/>
      <c r="B399" s="68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</row>
    <row r="400" spans="1:14" ht="9.75">
      <c r="A400" s="59"/>
      <c r="B400" s="68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</row>
    <row r="401" spans="1:14" ht="9.75">
      <c r="A401" s="59"/>
      <c r="B401" s="68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</row>
    <row r="402" spans="1:14" ht="9.75">
      <c r="A402" s="59"/>
      <c r="B402" s="68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</row>
    <row r="403" spans="1:14" ht="9.75">
      <c r="A403" s="59"/>
      <c r="B403" s="68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</row>
    <row r="404" spans="1:14" ht="9.75">
      <c r="A404" s="59"/>
      <c r="B404" s="68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</row>
    <row r="405" spans="1:14" ht="9.75">
      <c r="A405" s="59"/>
      <c r="B405" s="68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</row>
    <row r="406" spans="1:14" ht="9.75">
      <c r="A406" s="59"/>
      <c r="B406" s="68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</row>
    <row r="407" spans="1:14" ht="9.75">
      <c r="A407" s="59"/>
      <c r="B407" s="68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</row>
    <row r="408" spans="1:14" ht="9.75">
      <c r="A408" s="59"/>
      <c r="B408" s="68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</row>
    <row r="409" spans="1:14" ht="9.75">
      <c r="A409" s="59"/>
      <c r="B409" s="68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</row>
    <row r="410" spans="1:14" ht="9.75">
      <c r="A410" s="59"/>
      <c r="B410" s="68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</row>
    <row r="411" spans="1:14" ht="9.75">
      <c r="A411" s="59"/>
      <c r="B411" s="68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</row>
    <row r="412" spans="1:14" ht="9.75">
      <c r="A412" s="59"/>
      <c r="B412" s="68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</row>
    <row r="413" spans="1:14" ht="9.75">
      <c r="A413" s="59"/>
      <c r="B413" s="68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</row>
    <row r="414" spans="1:14" ht="9.75">
      <c r="A414" s="59"/>
      <c r="B414" s="68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</row>
    <row r="415" spans="1:14" ht="9.75">
      <c r="A415" s="59"/>
      <c r="B415" s="68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</row>
    <row r="416" spans="1:14" ht="9.75">
      <c r="A416" s="59"/>
      <c r="B416" s="68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</row>
    <row r="417" spans="1:14" ht="9.75">
      <c r="A417" s="59"/>
      <c r="B417" s="68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</row>
    <row r="418" spans="1:14" ht="9.75">
      <c r="A418" s="59"/>
      <c r="B418" s="68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</row>
    <row r="419" spans="1:14" ht="9.75">
      <c r="A419" s="59"/>
      <c r="B419" s="68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</row>
    <row r="420" spans="1:14" ht="9.75">
      <c r="A420" s="59"/>
      <c r="B420" s="68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</row>
    <row r="421" spans="1:14" ht="9.75">
      <c r="A421" s="59"/>
      <c r="B421" s="68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</row>
    <row r="422" spans="1:14" ht="9.75">
      <c r="A422" s="59"/>
      <c r="B422" s="68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</row>
    <row r="423" spans="1:14" ht="9.75">
      <c r="A423" s="59"/>
      <c r="B423" s="68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</row>
    <row r="424" spans="1:14" ht="9.75">
      <c r="A424" s="59"/>
      <c r="B424" s="68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</row>
    <row r="425" spans="1:14" ht="9.75">
      <c r="A425" s="59"/>
      <c r="B425" s="68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</row>
    <row r="426" spans="1:14" ht="9.75">
      <c r="A426" s="59"/>
      <c r="B426" s="68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</row>
    <row r="427" spans="1:14" ht="9.75">
      <c r="A427" s="59"/>
      <c r="B427" s="68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</row>
    <row r="428" spans="1:14" ht="9.75">
      <c r="A428" s="59"/>
      <c r="B428" s="68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</row>
    <row r="429" spans="1:14" ht="9.75">
      <c r="A429" s="59"/>
      <c r="B429" s="68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</row>
    <row r="430" spans="1:14" ht="9.75">
      <c r="A430" s="59"/>
      <c r="B430" s="68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</row>
    <row r="431" spans="1:14" ht="9.75">
      <c r="A431" s="59"/>
      <c r="B431" s="68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</row>
    <row r="432" spans="1:14" ht="9.75">
      <c r="A432" s="59"/>
      <c r="B432" s="68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</row>
    <row r="433" spans="1:14" ht="9.75">
      <c r="A433" s="59"/>
      <c r="B433" s="68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</row>
    <row r="434" spans="1:14" ht="9.75">
      <c r="A434" s="59"/>
      <c r="B434" s="68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</row>
    <row r="435" spans="1:14" ht="9.75">
      <c r="A435" s="59"/>
      <c r="B435" s="68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</row>
    <row r="436" spans="1:14" ht="9.75">
      <c r="A436" s="59"/>
      <c r="B436" s="68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</row>
    <row r="437" spans="1:14" ht="9.75">
      <c r="A437" s="59"/>
      <c r="B437" s="68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</row>
    <row r="438" spans="1:14" ht="9.75">
      <c r="A438" s="59"/>
      <c r="B438" s="68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</row>
    <row r="439" spans="1:14" ht="9.75">
      <c r="A439" s="59"/>
      <c r="B439" s="68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</row>
    <row r="440" spans="1:14" ht="9.75">
      <c r="A440" s="59"/>
      <c r="B440" s="68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</row>
    <row r="441" spans="1:14" ht="9.75">
      <c r="A441" s="59"/>
      <c r="B441" s="68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</row>
    <row r="442" spans="1:14" ht="9.75">
      <c r="A442" s="59"/>
      <c r="B442" s="68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</row>
    <row r="443" spans="1:14" ht="9.75">
      <c r="A443" s="59"/>
      <c r="B443" s="68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</row>
    <row r="444" spans="1:14" ht="9.75">
      <c r="A444" s="59"/>
      <c r="B444" s="68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</row>
    <row r="445" spans="1:14" ht="9.75">
      <c r="A445" s="59"/>
      <c r="B445" s="68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</row>
    <row r="446" spans="1:14" ht="9.75">
      <c r="A446" s="59"/>
      <c r="B446" s="68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</row>
    <row r="447" spans="1:14" ht="9.75">
      <c r="A447" s="59"/>
      <c r="B447" s="68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</row>
    <row r="448" spans="1:14" ht="9.75">
      <c r="A448" s="59"/>
      <c r="B448" s="68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</row>
    <row r="449" spans="1:14" ht="9.75">
      <c r="A449" s="59"/>
      <c r="B449" s="68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</row>
    <row r="450" spans="1:14" ht="9.75">
      <c r="A450" s="59"/>
      <c r="B450" s="68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</row>
    <row r="451" spans="1:14" ht="9.75">
      <c r="A451" s="59"/>
      <c r="B451" s="68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</row>
    <row r="452" spans="1:14" ht="9.75">
      <c r="A452" s="59"/>
      <c r="B452" s="68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</row>
    <row r="453" spans="1:14" ht="9.75">
      <c r="A453" s="59"/>
      <c r="B453" s="68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</row>
    <row r="454" spans="1:14" ht="9.75">
      <c r="A454" s="59"/>
      <c r="B454" s="68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</row>
    <row r="455" spans="1:14" ht="9.75">
      <c r="A455" s="59"/>
      <c r="B455" s="68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</row>
    <row r="456" spans="1:14" ht="9.75">
      <c r="A456" s="59"/>
      <c r="B456" s="68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</row>
    <row r="457" spans="1:14" ht="9.75">
      <c r="A457" s="59"/>
      <c r="B457" s="68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</row>
    <row r="458" spans="1:14" ht="9.75">
      <c r="A458" s="59"/>
      <c r="B458" s="68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</row>
    <row r="459" spans="1:14" ht="9.75">
      <c r="A459" s="59"/>
      <c r="B459" s="68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</row>
    <row r="460" spans="1:14" ht="9.75">
      <c r="A460" s="59"/>
      <c r="B460" s="68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</row>
    <row r="461" spans="1:14" ht="9.75">
      <c r="A461" s="59"/>
      <c r="B461" s="68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</row>
    <row r="462" spans="1:14" ht="9.75">
      <c r="A462" s="59"/>
      <c r="B462" s="68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</row>
    <row r="463" spans="1:14" ht="9.75">
      <c r="A463" s="59"/>
      <c r="B463" s="68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</row>
    <row r="464" spans="1:14" ht="9.75">
      <c r="A464" s="59"/>
      <c r="B464" s="68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</row>
    <row r="465" spans="1:14" ht="9.75">
      <c r="A465" s="59"/>
      <c r="B465" s="68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</row>
    <row r="466" spans="1:14" ht="9.75">
      <c r="A466" s="59"/>
      <c r="B466" s="68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</row>
    <row r="467" spans="1:14" ht="9.75">
      <c r="A467" s="59"/>
      <c r="B467" s="68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</row>
    <row r="468" spans="1:14" ht="9.75">
      <c r="A468" s="59"/>
      <c r="B468" s="68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</row>
    <row r="469" spans="1:14" ht="9.75">
      <c r="A469" s="59"/>
      <c r="B469" s="68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</row>
    <row r="470" spans="1:14" ht="9.75">
      <c r="A470" s="59"/>
      <c r="B470" s="68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</row>
    <row r="471" spans="1:14" ht="9.75">
      <c r="A471" s="59"/>
      <c r="B471" s="68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</row>
    <row r="472" spans="1:14" ht="9.75">
      <c r="A472" s="59"/>
      <c r="B472" s="68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</row>
    <row r="473" spans="1:14" ht="9.75">
      <c r="A473" s="59"/>
      <c r="B473" s="68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</row>
    <row r="474" spans="1:14" ht="9.75">
      <c r="A474" s="59"/>
      <c r="B474" s="68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</row>
    <row r="475" spans="1:14" ht="9.75">
      <c r="A475" s="59"/>
      <c r="B475" s="68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</row>
    <row r="476" spans="1:14" ht="9.75">
      <c r="A476" s="59"/>
      <c r="B476" s="68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</row>
    <row r="477" spans="1:14" ht="9.75">
      <c r="A477" s="59"/>
      <c r="B477" s="68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</row>
    <row r="478" spans="1:14" ht="9.75">
      <c r="A478" s="59"/>
      <c r="B478" s="68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</row>
    <row r="479" spans="1:14" ht="9.75">
      <c r="A479" s="59"/>
      <c r="B479" s="68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</row>
    <row r="480" spans="1:14" ht="9.75">
      <c r="A480" s="59"/>
      <c r="B480" s="68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</row>
    <row r="481" spans="1:14" ht="9.75">
      <c r="A481" s="59"/>
      <c r="B481" s="68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</row>
    <row r="482" spans="1:14" ht="9.75">
      <c r="A482" s="59"/>
      <c r="B482" s="68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</row>
    <row r="483" spans="1:14" ht="9.75">
      <c r="A483" s="59"/>
      <c r="B483" s="68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</row>
    <row r="484" spans="1:14" ht="9.75">
      <c r="A484" s="59"/>
      <c r="B484" s="68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</row>
    <row r="485" spans="1:14" ht="9.75">
      <c r="A485" s="59"/>
      <c r="B485" s="68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</row>
    <row r="486" spans="1:14" ht="9.75">
      <c r="A486" s="59"/>
      <c r="B486" s="68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</row>
    <row r="487" spans="1:14" ht="9.75">
      <c r="A487" s="59"/>
      <c r="B487" s="68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</row>
    <row r="488" spans="1:14" ht="9.75">
      <c r="A488" s="59"/>
      <c r="B488" s="68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</row>
    <row r="489" spans="1:14" ht="9.75">
      <c r="A489" s="59"/>
      <c r="B489" s="68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</row>
    <row r="490" spans="1:14" ht="9.75">
      <c r="A490" s="59"/>
      <c r="B490" s="68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</row>
    <row r="491" spans="1:14" ht="9.75">
      <c r="A491" s="59"/>
      <c r="B491" s="68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</row>
    <row r="492" spans="1:14" ht="9.75">
      <c r="A492" s="59"/>
      <c r="B492" s="68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</row>
    <row r="493" spans="1:14" ht="9.75">
      <c r="A493" s="59"/>
      <c r="B493" s="68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</row>
    <row r="494" spans="1:14" ht="9.75">
      <c r="A494" s="59"/>
      <c r="B494" s="68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</row>
    <row r="495" spans="1:14" ht="9.75">
      <c r="A495" s="59"/>
      <c r="B495" s="68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</row>
    <row r="496" spans="1:14" ht="9.75">
      <c r="A496" s="59"/>
      <c r="B496" s="68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</row>
    <row r="497" spans="1:14" ht="9.75">
      <c r="A497" s="59"/>
      <c r="B497" s="68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</row>
    <row r="498" spans="1:14" ht="9.75">
      <c r="A498" s="59"/>
      <c r="B498" s="68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</row>
    <row r="499" spans="1:14" ht="9.75">
      <c r="A499" s="59"/>
      <c r="B499" s="68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</row>
    <row r="500" spans="1:14" ht="9.75">
      <c r="A500" s="59"/>
      <c r="B500" s="68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</row>
    <row r="501" spans="1:14" ht="9.75">
      <c r="A501" s="59"/>
      <c r="B501" s="68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</row>
    <row r="502" spans="1:14" ht="9.75">
      <c r="A502" s="59"/>
      <c r="B502" s="68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</row>
    <row r="503" spans="1:14" ht="9.75">
      <c r="A503" s="59"/>
      <c r="B503" s="68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</row>
    <row r="504" spans="1:14" ht="9.75">
      <c r="A504" s="59"/>
      <c r="B504" s="68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</row>
    <row r="505" spans="1:14" ht="9.75">
      <c r="A505" s="59"/>
      <c r="B505" s="68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</row>
    <row r="506" spans="1:14" ht="9.75">
      <c r="A506" s="59"/>
      <c r="B506" s="68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</row>
    <row r="507" spans="1:14" ht="9.75">
      <c r="A507" s="59"/>
      <c r="B507" s="68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</row>
    <row r="508" spans="1:14" ht="9.75">
      <c r="A508" s="59"/>
      <c r="B508" s="68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</row>
    <row r="509" spans="1:14" ht="9.75">
      <c r="A509" s="59"/>
      <c r="B509" s="68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</row>
    <row r="510" spans="1:14" ht="9.75">
      <c r="A510" s="59"/>
      <c r="B510" s="68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</row>
    <row r="511" spans="1:14" ht="9.75">
      <c r="A511" s="59"/>
      <c r="B511" s="68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</row>
    <row r="512" spans="1:14" ht="9.75">
      <c r="A512" s="59"/>
      <c r="B512" s="68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</row>
    <row r="513" spans="1:14" ht="9.75">
      <c r="A513" s="59"/>
      <c r="B513" s="68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</row>
    <row r="514" spans="1:14" ht="9.75">
      <c r="A514" s="59"/>
      <c r="B514" s="68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</row>
    <row r="515" spans="1:14" ht="9.75">
      <c r="A515" s="59"/>
      <c r="B515" s="68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</row>
    <row r="516" spans="1:14" ht="9.75">
      <c r="A516" s="59"/>
      <c r="B516" s="68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</row>
    <row r="517" spans="1:14" ht="9.75">
      <c r="A517" s="59"/>
      <c r="B517" s="68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</row>
    <row r="518" spans="1:14" ht="9.75">
      <c r="A518" s="59"/>
      <c r="B518" s="68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</row>
    <row r="519" spans="1:14" ht="9.75">
      <c r="A519" s="59"/>
      <c r="B519" s="68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</row>
    <row r="520" spans="1:14" ht="9.75">
      <c r="A520" s="59"/>
      <c r="B520" s="68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</row>
    <row r="521" spans="1:14" ht="9.75">
      <c r="A521" s="59"/>
      <c r="B521" s="68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</row>
    <row r="522" spans="1:14" ht="9.75">
      <c r="A522" s="59"/>
      <c r="B522" s="68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</row>
    <row r="523" spans="1:14" ht="9.75">
      <c r="A523" s="59"/>
      <c r="B523" s="68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</row>
    <row r="524" spans="1:14" ht="9.75">
      <c r="A524" s="59"/>
      <c r="B524" s="68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</row>
    <row r="525" spans="1:14" ht="9.75">
      <c r="A525" s="59"/>
      <c r="B525" s="68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</row>
    <row r="526" spans="1:14" ht="9.75">
      <c r="A526" s="59"/>
      <c r="B526" s="68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</row>
    <row r="527" spans="1:14" ht="9.75">
      <c r="A527" s="59"/>
      <c r="B527" s="68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</row>
    <row r="528" spans="1:14" ht="9.75">
      <c r="A528" s="59"/>
      <c r="B528" s="68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</row>
    <row r="529" spans="1:14" ht="9.75">
      <c r="A529" s="59"/>
      <c r="B529" s="68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</row>
    <row r="530" spans="1:14" ht="9.75">
      <c r="A530" s="59"/>
      <c r="B530" s="68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</row>
    <row r="531" spans="1:14" ht="9.75">
      <c r="A531" s="59"/>
      <c r="B531" s="68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</row>
    <row r="532" spans="1:14" ht="9.75">
      <c r="A532" s="59"/>
      <c r="B532" s="68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</row>
    <row r="533" spans="1:14" ht="9.75">
      <c r="A533" s="59"/>
      <c r="B533" s="68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</row>
    <row r="534" spans="1:14" ht="9.75">
      <c r="A534" s="59"/>
      <c r="B534" s="68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</row>
    <row r="535" spans="1:14" ht="9.75">
      <c r="A535" s="59"/>
      <c r="B535" s="68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</row>
    <row r="536" spans="1:14" ht="9.75">
      <c r="A536" s="59"/>
      <c r="B536" s="68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</row>
    <row r="537" spans="1:14" ht="9.75">
      <c r="A537" s="59"/>
      <c r="B537" s="68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</row>
    <row r="538" spans="1:14" ht="9.75">
      <c r="A538" s="59"/>
      <c r="B538" s="68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</row>
    <row r="539" spans="1:14" ht="9.75">
      <c r="A539" s="59"/>
      <c r="B539" s="68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</row>
    <row r="540" spans="1:14" ht="9.75">
      <c r="A540" s="59"/>
      <c r="B540" s="68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</row>
    <row r="541" spans="1:14" ht="9.75">
      <c r="A541" s="59"/>
      <c r="B541" s="68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</row>
    <row r="542" spans="1:14" ht="9.75">
      <c r="A542" s="59"/>
      <c r="B542" s="68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</row>
    <row r="543" spans="1:14" ht="9.75">
      <c r="A543" s="59"/>
      <c r="B543" s="68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</row>
    <row r="544" spans="1:14" ht="9.75">
      <c r="A544" s="59"/>
      <c r="B544" s="68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</row>
    <row r="545" spans="1:14" ht="9.75">
      <c r="A545" s="59"/>
      <c r="B545" s="68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</row>
    <row r="546" spans="1:14" ht="9.75">
      <c r="A546" s="59"/>
      <c r="B546" s="68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</row>
    <row r="547" spans="1:14" ht="9.75">
      <c r="A547" s="59"/>
      <c r="B547" s="68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</row>
    <row r="548" spans="1:14" ht="9.75">
      <c r="A548" s="59"/>
      <c r="B548" s="68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</row>
    <row r="549" spans="1:14" ht="9.75">
      <c r="A549" s="59"/>
      <c r="B549" s="68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</row>
    <row r="550" spans="1:14" ht="9.75">
      <c r="A550" s="59"/>
      <c r="B550" s="68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</row>
    <row r="551" spans="1:14" ht="9.75">
      <c r="A551" s="59"/>
      <c r="B551" s="68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</row>
    <row r="552" spans="1:14" ht="9.75">
      <c r="A552" s="59"/>
      <c r="B552" s="68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</row>
    <row r="553" spans="1:14" ht="9.75">
      <c r="A553" s="59"/>
      <c r="B553" s="68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</row>
    <row r="554" spans="1:14" ht="9.75">
      <c r="A554" s="59"/>
      <c r="B554" s="68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</row>
    <row r="555" spans="1:14" ht="9.75">
      <c r="A555" s="59"/>
      <c r="B555" s="68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</row>
    <row r="556" spans="1:14" ht="9.75">
      <c r="A556" s="59"/>
      <c r="B556" s="68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</row>
    <row r="557" spans="1:14" ht="9.75">
      <c r="A557" s="59"/>
      <c r="B557" s="68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</row>
    <row r="558" spans="1:14" ht="9.75">
      <c r="A558" s="59"/>
      <c r="B558" s="68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</row>
    <row r="559" spans="1:14" ht="9.75">
      <c r="A559" s="59"/>
      <c r="B559" s="68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</row>
    <row r="560" spans="1:14" ht="9.75">
      <c r="A560" s="59"/>
      <c r="B560" s="68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</row>
    <row r="561" spans="1:14" ht="9.75">
      <c r="A561" s="59"/>
      <c r="B561" s="68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</row>
    <row r="562" spans="1:14" ht="9.75">
      <c r="A562" s="59"/>
      <c r="B562" s="68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</row>
    <row r="563" spans="1:14" ht="9.75">
      <c r="A563" s="59"/>
      <c r="B563" s="68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</row>
    <row r="564" spans="1:14" ht="9.75">
      <c r="A564" s="59"/>
      <c r="B564" s="68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</row>
    <row r="565" spans="1:14" ht="9.75">
      <c r="A565" s="59"/>
      <c r="B565" s="68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</row>
    <row r="566" spans="1:14" ht="9.75">
      <c r="A566" s="59"/>
      <c r="B566" s="68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</row>
    <row r="567" spans="1:14" ht="9.75">
      <c r="A567" s="59"/>
      <c r="B567" s="68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</row>
    <row r="568" spans="1:14" ht="9.75">
      <c r="A568" s="59"/>
      <c r="B568" s="68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</row>
    <row r="569" spans="1:14" ht="9.75">
      <c r="A569" s="59"/>
      <c r="B569" s="68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</row>
    <row r="570" spans="1:14" ht="9.75">
      <c r="A570" s="59"/>
      <c r="B570" s="68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</row>
    <row r="571" spans="1:14" ht="9.75">
      <c r="A571" s="59"/>
      <c r="B571" s="68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</row>
    <row r="572" spans="1:14" ht="9.75">
      <c r="A572" s="59"/>
      <c r="B572" s="68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</row>
    <row r="573" spans="1:14" ht="9.75">
      <c r="A573" s="59"/>
      <c r="B573" s="68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</row>
    <row r="574" spans="1:14" ht="9.75">
      <c r="A574" s="59"/>
      <c r="B574" s="68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</row>
    <row r="575" spans="1:14" ht="9.75">
      <c r="A575" s="59"/>
      <c r="B575" s="68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</row>
    <row r="576" spans="1:14" ht="9.75">
      <c r="A576" s="59"/>
      <c r="B576" s="68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</row>
    <row r="577" spans="1:14" ht="9.75">
      <c r="A577" s="59"/>
      <c r="B577" s="68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</row>
    <row r="578" spans="1:14" ht="9.75">
      <c r="A578" s="59"/>
      <c r="B578" s="68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</row>
    <row r="579" spans="1:14" ht="9.75">
      <c r="A579" s="59"/>
      <c r="B579" s="68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</row>
    <row r="580" spans="1:14" ht="9.75">
      <c r="A580" s="59"/>
      <c r="B580" s="68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</row>
    <row r="581" spans="1:14" ht="9.75">
      <c r="A581" s="59"/>
      <c r="B581" s="68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</row>
    <row r="582" spans="1:14" ht="9.75">
      <c r="A582" s="59"/>
      <c r="B582" s="68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</row>
    <row r="583" spans="1:14" ht="9.75">
      <c r="A583" s="59"/>
      <c r="B583" s="68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</row>
    <row r="584" spans="1:14" ht="9.75">
      <c r="A584" s="59"/>
      <c r="B584" s="68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</row>
    <row r="585" spans="1:14" ht="9.75">
      <c r="A585" s="59"/>
      <c r="B585" s="68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</row>
    <row r="586" spans="1:14" ht="9.75">
      <c r="A586" s="59"/>
      <c r="B586" s="68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</row>
    <row r="587" spans="1:14" ht="9.75">
      <c r="A587" s="59"/>
      <c r="B587" s="68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</row>
    <row r="588" spans="1:14" ht="9.75">
      <c r="A588" s="59"/>
      <c r="B588" s="68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</row>
    <row r="589" spans="1:14" ht="9.75">
      <c r="A589" s="59"/>
      <c r="B589" s="68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</row>
    <row r="590" spans="1:14" ht="9.75">
      <c r="A590" s="59"/>
      <c r="B590" s="68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</row>
    <row r="591" spans="1:14" ht="9.75">
      <c r="A591" s="59"/>
      <c r="B591" s="68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</row>
    <row r="592" spans="1:14" ht="9.75">
      <c r="A592" s="59"/>
      <c r="B592" s="68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</row>
    <row r="593" spans="1:14" ht="9.75">
      <c r="A593" s="59"/>
      <c r="B593" s="68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</row>
    <row r="594" spans="1:14" ht="9.75">
      <c r="A594" s="59"/>
      <c r="B594" s="68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</row>
    <row r="595" spans="1:14" ht="9.75">
      <c r="A595" s="59"/>
      <c r="B595" s="68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</row>
    <row r="596" spans="1:14" ht="9.75">
      <c r="A596" s="59"/>
      <c r="B596" s="68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</row>
    <row r="597" spans="1:14" ht="9.75">
      <c r="A597" s="59"/>
      <c r="B597" s="68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</row>
    <row r="598" spans="1:14" ht="9.75">
      <c r="A598" s="59"/>
      <c r="B598" s="68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</row>
    <row r="599" spans="1:14" ht="9.75">
      <c r="A599" s="59"/>
      <c r="B599" s="68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</row>
    <row r="600" spans="1:14" ht="9.75">
      <c r="A600" s="59"/>
      <c r="B600" s="68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</row>
    <row r="601" spans="1:14" ht="9.75">
      <c r="A601" s="59"/>
      <c r="B601" s="68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</row>
    <row r="602" spans="1:14" ht="9.75">
      <c r="A602" s="59"/>
      <c r="B602" s="68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</row>
    <row r="603" spans="1:14" ht="9.75">
      <c r="A603" s="59"/>
      <c r="B603" s="68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</row>
    <row r="604" spans="1:14" ht="9.75">
      <c r="A604" s="59"/>
      <c r="B604" s="68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</row>
    <row r="605" spans="1:14" ht="9.75">
      <c r="A605" s="59"/>
      <c r="B605" s="68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</row>
    <row r="606" spans="1:14" ht="9.75">
      <c r="A606" s="59"/>
      <c r="B606" s="68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</row>
    <row r="607" spans="1:14" ht="9.75">
      <c r="A607" s="59"/>
      <c r="B607" s="68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</row>
    <row r="608" spans="1:14" ht="9.75">
      <c r="A608" s="59"/>
      <c r="B608" s="68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</row>
    <row r="609" spans="1:14" ht="9.75">
      <c r="A609" s="59"/>
      <c r="B609" s="68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</row>
    <row r="610" spans="1:14" ht="9.75">
      <c r="A610" s="59"/>
      <c r="B610" s="68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</row>
    <row r="611" spans="1:14" ht="9.75">
      <c r="A611" s="59"/>
      <c r="B611" s="68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</row>
    <row r="612" spans="1:14" ht="9.75">
      <c r="A612" s="59"/>
      <c r="B612" s="68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</row>
    <row r="613" spans="1:14" ht="9.75">
      <c r="A613" s="59"/>
      <c r="B613" s="68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</row>
    <row r="614" spans="1:14" ht="9.75">
      <c r="A614" s="59"/>
      <c r="B614" s="68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</row>
    <row r="615" spans="1:14" ht="9.75">
      <c r="A615" s="59"/>
      <c r="B615" s="68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</row>
    <row r="616" spans="1:14" ht="9.75">
      <c r="A616" s="59"/>
      <c r="B616" s="68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</row>
    <row r="617" spans="1:14" ht="9.75">
      <c r="A617" s="59"/>
      <c r="B617" s="68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</row>
    <row r="618" spans="1:14" ht="9.75">
      <c r="A618" s="59"/>
      <c r="B618" s="68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</row>
    <row r="619" spans="1:14" ht="9.75">
      <c r="A619" s="59"/>
      <c r="B619" s="68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</row>
    <row r="620" spans="1:14" ht="9.75">
      <c r="A620" s="59"/>
      <c r="B620" s="68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</row>
    <row r="621" spans="1:14" ht="9.75">
      <c r="A621" s="59"/>
      <c r="B621" s="68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</row>
    <row r="622" spans="1:14" ht="9.75">
      <c r="A622" s="59"/>
      <c r="B622" s="68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</row>
    <row r="623" spans="1:14" ht="9.75">
      <c r="A623" s="59"/>
      <c r="B623" s="68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</row>
    <row r="624" spans="1:14" ht="9.75">
      <c r="A624" s="59"/>
      <c r="B624" s="68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</row>
    <row r="625" spans="1:14" ht="9.75">
      <c r="A625" s="59"/>
      <c r="B625" s="68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</row>
    <row r="626" spans="1:14" ht="9.75">
      <c r="A626" s="59"/>
      <c r="B626" s="68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</row>
    <row r="627" spans="1:14" ht="9.75">
      <c r="A627" s="59"/>
      <c r="B627" s="68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</row>
    <row r="628" spans="1:14" ht="9.75">
      <c r="A628" s="59"/>
      <c r="B628" s="68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</row>
    <row r="629" spans="1:14" ht="9.75">
      <c r="A629" s="59"/>
      <c r="B629" s="68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</row>
    <row r="630" spans="1:14" ht="9.75">
      <c r="A630" s="59"/>
      <c r="B630" s="68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</row>
    <row r="631" spans="1:14" ht="9.75">
      <c r="A631" s="59"/>
      <c r="B631" s="68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</row>
    <row r="632" spans="1:14" ht="9.75">
      <c r="A632" s="59"/>
      <c r="B632" s="68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</row>
    <row r="633" spans="1:14" ht="9.75">
      <c r="A633" s="59"/>
      <c r="B633" s="68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</row>
    <row r="634" spans="1:14" ht="9.75">
      <c r="A634" s="59"/>
      <c r="B634" s="68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</row>
    <row r="635" spans="1:14" ht="9.75">
      <c r="A635" s="59"/>
      <c r="B635" s="68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</row>
    <row r="636" spans="1:14" ht="9.75">
      <c r="A636" s="59"/>
      <c r="B636" s="68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</row>
    <row r="637" spans="1:14" ht="9.75">
      <c r="A637" s="59"/>
      <c r="B637" s="68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</row>
    <row r="638" spans="1:14" ht="9.75">
      <c r="A638" s="59"/>
      <c r="B638" s="68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</row>
    <row r="639" spans="1:14" ht="9.75">
      <c r="A639" s="59"/>
      <c r="B639" s="68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</row>
    <row r="640" spans="1:14" ht="9.75">
      <c r="A640" s="59"/>
      <c r="B640" s="68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</row>
    <row r="641" spans="1:14" ht="9.75">
      <c r="A641" s="59"/>
      <c r="B641" s="68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</row>
    <row r="642" spans="1:14" ht="9.75">
      <c r="A642" s="59"/>
      <c r="B642" s="68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</row>
    <row r="643" spans="1:14" ht="9.75">
      <c r="A643" s="59"/>
      <c r="B643" s="68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</row>
    <row r="644" spans="1:14" ht="9.75">
      <c r="A644" s="59"/>
      <c r="B644" s="68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</row>
    <row r="645" spans="1:14" ht="9.75">
      <c r="A645" s="59"/>
      <c r="B645" s="68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</row>
    <row r="646" spans="1:14" ht="9.75">
      <c r="A646" s="59"/>
      <c r="B646" s="68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</row>
    <row r="647" spans="1:14" ht="9.75">
      <c r="A647" s="59"/>
      <c r="B647" s="68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</row>
    <row r="648" spans="1:14" ht="9.75">
      <c r="A648" s="59"/>
      <c r="B648" s="68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</row>
    <row r="649" spans="1:14" ht="9.75">
      <c r="A649" s="59"/>
      <c r="B649" s="68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</row>
    <row r="650" spans="1:14" ht="9.75">
      <c r="A650" s="59"/>
      <c r="B650" s="68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spans="1:14" ht="9.75">
      <c r="A651" s="59"/>
      <c r="B651" s="68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</row>
    <row r="652" spans="1:14" ht="9.75">
      <c r="A652" s="59"/>
      <c r="B652" s="68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</row>
    <row r="653" spans="1:14" ht="9.75">
      <c r="A653" s="59"/>
      <c r="B653" s="68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</row>
    <row r="654" spans="1:14" ht="9.75">
      <c r="A654" s="59"/>
      <c r="B654" s="68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</row>
    <row r="655" spans="1:14" ht="9.75">
      <c r="A655" s="59"/>
      <c r="B655" s="68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</row>
    <row r="656" spans="1:14" ht="9.75">
      <c r="A656" s="59"/>
      <c r="B656" s="68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</row>
    <row r="657" spans="1:14" ht="9.75">
      <c r="A657" s="59"/>
      <c r="B657" s="68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</row>
    <row r="658" spans="1:14" ht="9.75">
      <c r="A658" s="59"/>
      <c r="B658" s="68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</row>
    <row r="659" spans="1:14" ht="9.75">
      <c r="A659" s="59"/>
      <c r="B659" s="68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</row>
    <row r="660" spans="1:14" ht="9.75">
      <c r="A660" s="59"/>
      <c r="B660" s="68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</row>
    <row r="661" spans="1:14" ht="9.75">
      <c r="A661" s="59"/>
      <c r="B661" s="68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</row>
    <row r="662" spans="1:14" ht="9.75">
      <c r="A662" s="59"/>
      <c r="B662" s="68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spans="1:14" ht="9.75">
      <c r="A663" s="59"/>
      <c r="B663" s="68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</row>
    <row r="664" spans="1:14" ht="9.75">
      <c r="A664" s="59"/>
      <c r="B664" s="68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</row>
    <row r="665" spans="1:14" ht="9.75">
      <c r="A665" s="59"/>
      <c r="B665" s="68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</row>
    <row r="666" spans="1:14" ht="9.75">
      <c r="A666" s="59"/>
      <c r="B666" s="68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</row>
    <row r="667" spans="1:14" ht="9.75">
      <c r="A667" s="59"/>
      <c r="B667" s="68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</row>
    <row r="668" spans="1:14" ht="9.75">
      <c r="A668" s="59"/>
      <c r="B668" s="68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</row>
    <row r="669" spans="1:14" ht="9.75">
      <c r="A669" s="59"/>
      <c r="B669" s="68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</row>
    <row r="670" spans="1:14" ht="9.75">
      <c r="A670" s="59"/>
      <c r="B670" s="68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</row>
    <row r="671" spans="1:14" ht="9.75">
      <c r="A671" s="59"/>
      <c r="B671" s="68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</row>
    <row r="672" spans="1:14" ht="9.75">
      <c r="A672" s="59"/>
      <c r="B672" s="68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</row>
    <row r="673" spans="1:14" ht="9.75">
      <c r="A673" s="59"/>
      <c r="B673" s="68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</row>
    <row r="674" spans="1:14" ht="9.75">
      <c r="A674" s="59"/>
      <c r="B674" s="68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</row>
    <row r="675" spans="1:14" ht="9.75">
      <c r="A675" s="59"/>
      <c r="B675" s="68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</row>
    <row r="676" spans="1:14" ht="9.75">
      <c r="A676" s="59"/>
      <c r="B676" s="68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</row>
    <row r="677" spans="1:14" ht="9.75">
      <c r="A677" s="59"/>
      <c r="B677" s="68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</row>
    <row r="678" spans="1:14" ht="9.75">
      <c r="A678" s="59"/>
      <c r="B678" s="68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</row>
    <row r="679" spans="1:14" ht="9.75">
      <c r="A679" s="59"/>
      <c r="B679" s="68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</row>
    <row r="680" spans="1:14" ht="9.75">
      <c r="A680" s="59"/>
      <c r="B680" s="68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</row>
    <row r="681" spans="1:14" ht="9.75">
      <c r="A681" s="59"/>
      <c r="B681" s="68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</row>
    <row r="682" spans="1:14" ht="9.75">
      <c r="A682" s="59"/>
      <c r="B682" s="68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</row>
    <row r="683" spans="1:14" ht="9.75">
      <c r="A683" s="59"/>
      <c r="B683" s="68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</row>
    <row r="684" spans="1:14" ht="9.75">
      <c r="A684" s="59"/>
      <c r="B684" s="68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</row>
    <row r="685" spans="1:14" ht="9.75">
      <c r="A685" s="59"/>
      <c r="B685" s="68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</row>
    <row r="686" spans="1:14" ht="9.75">
      <c r="A686" s="59"/>
      <c r="B686" s="68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</row>
    <row r="687" spans="1:14" ht="9.75">
      <c r="A687" s="59"/>
      <c r="B687" s="68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</row>
    <row r="688" spans="1:14" ht="9.75">
      <c r="A688" s="59"/>
      <c r="B688" s="68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</row>
    <row r="689" spans="1:14" ht="9.75">
      <c r="A689" s="59"/>
      <c r="B689" s="68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spans="1:14" ht="9.75">
      <c r="A690" s="59"/>
      <c r="B690" s="68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spans="1:14" ht="9.75">
      <c r="A691" s="59"/>
      <c r="B691" s="68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</row>
    <row r="692" spans="1:14" ht="9.75">
      <c r="A692" s="59"/>
      <c r="B692" s="68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</row>
    <row r="693" spans="1:14" ht="9.75">
      <c r="A693" s="59"/>
      <c r="B693" s="68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</row>
    <row r="694" spans="1:14" ht="9.75">
      <c r="A694" s="59"/>
      <c r="B694" s="68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spans="1:14" ht="9.75">
      <c r="A695" s="59"/>
      <c r="B695" s="68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</row>
    <row r="696" spans="1:14" ht="9.75">
      <c r="A696" s="59"/>
      <c r="B696" s="68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</row>
    <row r="697" spans="1:14" ht="9.75">
      <c r="A697" s="59"/>
      <c r="B697" s="68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</row>
    <row r="698" spans="1:14" ht="9.75">
      <c r="A698" s="59"/>
      <c r="B698" s="68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</row>
    <row r="699" spans="1:14" ht="9.75">
      <c r="A699" s="59"/>
      <c r="B699" s="68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</row>
    <row r="700" spans="1:14" ht="9.75">
      <c r="A700" s="59"/>
      <c r="B700" s="68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</row>
    <row r="701" spans="1:14" ht="9.75">
      <c r="A701" s="59"/>
      <c r="B701" s="68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</row>
    <row r="702" spans="1:14" ht="9.75">
      <c r="A702" s="59"/>
      <c r="B702" s="68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</row>
    <row r="703" spans="1:14" ht="9.75">
      <c r="A703" s="59"/>
      <c r="B703" s="68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</row>
    <row r="704" spans="1:14" ht="9.75">
      <c r="A704" s="59"/>
      <c r="B704" s="68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</row>
    <row r="705" spans="1:14" ht="9.75">
      <c r="A705" s="59"/>
      <c r="B705" s="68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</row>
    <row r="706" spans="1:14" ht="9.75">
      <c r="A706" s="59"/>
      <c r="B706" s="68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</row>
    <row r="707" spans="1:14" ht="9.75">
      <c r="A707" s="59"/>
      <c r="B707" s="68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</row>
    <row r="708" spans="1:14" ht="9.75">
      <c r="A708" s="59"/>
      <c r="B708" s="68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</row>
    <row r="709" spans="1:14" ht="9.75">
      <c r="A709" s="59"/>
      <c r="B709" s="68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spans="1:14" ht="9.75">
      <c r="A710" s="59"/>
      <c r="B710" s="68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</row>
    <row r="711" spans="1:14" ht="9.75">
      <c r="A711" s="59"/>
      <c r="B711" s="68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</row>
    <row r="712" spans="1:14" ht="9.75">
      <c r="A712" s="59"/>
      <c r="B712" s="68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</row>
    <row r="713" spans="1:14" ht="9.75">
      <c r="A713" s="59"/>
      <c r="B713" s="68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</row>
    <row r="714" spans="1:14" ht="9.75">
      <c r="A714" s="59"/>
      <c r="B714" s="68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</row>
    <row r="715" spans="1:14" ht="9.75">
      <c r="A715" s="59"/>
      <c r="B715" s="68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</row>
    <row r="716" spans="1:14" ht="9.75">
      <c r="A716" s="59"/>
      <c r="B716" s="68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</row>
    <row r="717" spans="1:14" ht="9.75">
      <c r="A717" s="59"/>
      <c r="B717" s="68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</row>
    <row r="718" spans="1:14" ht="9.75">
      <c r="A718" s="59"/>
      <c r="B718" s="68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</row>
    <row r="719" spans="1:14" ht="9.75">
      <c r="A719" s="59"/>
      <c r="B719" s="68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</row>
    <row r="720" spans="1:14" ht="9.75">
      <c r="A720" s="59"/>
      <c r="B720" s="68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</row>
    <row r="721" spans="1:14" ht="9.75">
      <c r="A721" s="59"/>
      <c r="B721" s="68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</row>
    <row r="722" spans="1:14" ht="9.75">
      <c r="A722" s="59"/>
      <c r="B722" s="68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</row>
    <row r="723" spans="1:14" ht="9.75">
      <c r="A723" s="59"/>
      <c r="B723" s="68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</row>
    <row r="724" spans="1:14" ht="9.75">
      <c r="A724" s="59"/>
      <c r="B724" s="68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</row>
    <row r="725" spans="1:14" ht="9.75">
      <c r="A725" s="59"/>
      <c r="B725" s="68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</row>
    <row r="726" spans="1:14" ht="9.75">
      <c r="A726" s="59"/>
      <c r="B726" s="68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</row>
    <row r="727" spans="1:14" ht="9.75">
      <c r="A727" s="59"/>
      <c r="B727" s="68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</row>
    <row r="728" spans="1:14" ht="9.75">
      <c r="A728" s="59"/>
      <c r="B728" s="68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</row>
    <row r="729" spans="1:14" ht="9.75">
      <c r="A729" s="59"/>
      <c r="B729" s="68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</row>
    <row r="730" spans="1:14" ht="9.75">
      <c r="A730" s="59"/>
      <c r="B730" s="68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</row>
    <row r="731" spans="1:14" ht="9.75">
      <c r="A731" s="59"/>
      <c r="B731" s="68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</row>
    <row r="732" spans="1:14" ht="9.75">
      <c r="A732" s="59"/>
      <c r="B732" s="68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</row>
    <row r="733" spans="1:14" ht="9.75">
      <c r="A733" s="59"/>
      <c r="B733" s="68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</row>
    <row r="734" spans="1:14" ht="9.75">
      <c r="A734" s="59"/>
      <c r="B734" s="68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</row>
    <row r="735" spans="1:14" ht="9.75">
      <c r="A735" s="59"/>
      <c r="B735" s="68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</row>
    <row r="736" spans="1:14" ht="9.75">
      <c r="A736" s="59"/>
      <c r="B736" s="68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spans="1:14" ht="9.75">
      <c r="A737" s="59"/>
      <c r="B737" s="68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</row>
    <row r="738" spans="1:14" ht="9.75">
      <c r="A738" s="59"/>
      <c r="B738" s="68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spans="1:14" ht="9.75">
      <c r="A739" s="59"/>
      <c r="B739" s="68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</row>
    <row r="740" spans="1:14" ht="9.75">
      <c r="A740" s="59"/>
      <c r="B740" s="68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</row>
    <row r="741" spans="1:14" ht="9.75">
      <c r="A741" s="59"/>
      <c r="B741" s="68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</row>
    <row r="742" spans="1:14" ht="9.75">
      <c r="A742" s="59"/>
      <c r="B742" s="68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</row>
    <row r="743" spans="1:14" ht="9.75">
      <c r="A743" s="59"/>
      <c r="B743" s="68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</row>
    <row r="744" spans="1:14" ht="9.75">
      <c r="A744" s="59"/>
      <c r="B744" s="68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</row>
    <row r="745" spans="1:14" ht="9.75">
      <c r="A745" s="59"/>
      <c r="B745" s="68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</row>
    <row r="746" spans="1:14" ht="9.75">
      <c r="A746" s="59"/>
      <c r="B746" s="68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</row>
    <row r="747" spans="1:14" ht="9.75">
      <c r="A747" s="59"/>
      <c r="B747" s="68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</row>
    <row r="748" spans="1:14" ht="9.75">
      <c r="A748" s="59"/>
      <c r="B748" s="68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spans="1:14" ht="9.75">
      <c r="A749" s="59"/>
      <c r="B749" s="68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</row>
    <row r="750" spans="1:14" ht="9.75">
      <c r="A750" s="59"/>
      <c r="B750" s="68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</row>
    <row r="751" spans="1:14" ht="9.75">
      <c r="A751" s="59"/>
      <c r="B751" s="68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</row>
    <row r="752" spans="1:14" ht="9.75">
      <c r="A752" s="59"/>
      <c r="B752" s="68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</row>
    <row r="753" spans="1:14" ht="9.75">
      <c r="A753" s="59"/>
      <c r="B753" s="68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</row>
    <row r="754" spans="1:14" ht="9.75">
      <c r="A754" s="59"/>
      <c r="B754" s="68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</row>
    <row r="755" spans="1:14" ht="9.75">
      <c r="A755" s="59"/>
      <c r="B755" s="68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</row>
    <row r="756" spans="1:14" ht="9.75">
      <c r="A756" s="59"/>
      <c r="B756" s="68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</row>
    <row r="757" spans="1:14" ht="9.75">
      <c r="A757" s="59"/>
      <c r="B757" s="68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</row>
    <row r="758" spans="1:14" ht="9.75">
      <c r="A758" s="59"/>
      <c r="B758" s="68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</row>
    <row r="759" spans="1:14" ht="9.75">
      <c r="A759" s="59"/>
      <c r="B759" s="68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</row>
    <row r="760" spans="1:14" ht="9.75">
      <c r="A760" s="59"/>
      <c r="B760" s="68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spans="1:14" ht="9.75">
      <c r="A761" s="59"/>
      <c r="B761" s="68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</row>
    <row r="762" spans="1:14" ht="9.75">
      <c r="A762" s="59"/>
      <c r="B762" s="68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</row>
    <row r="763" spans="1:14" ht="9.75">
      <c r="A763" s="59"/>
      <c r="B763" s="68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</row>
    <row r="764" spans="1:14" ht="9.75">
      <c r="A764" s="59"/>
      <c r="B764" s="68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</row>
    <row r="765" spans="1:14" ht="9.75">
      <c r="A765" s="59"/>
      <c r="B765" s="68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</row>
    <row r="766" spans="1:14" ht="9.75">
      <c r="A766" s="59"/>
      <c r="B766" s="68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</row>
    <row r="767" spans="1:14" ht="9.75">
      <c r="A767" s="59"/>
      <c r="B767" s="68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</row>
    <row r="768" spans="1:14" ht="9.75">
      <c r="A768" s="59"/>
      <c r="B768" s="68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</row>
    <row r="769" spans="1:14" ht="9.75">
      <c r="A769" s="59"/>
      <c r="B769" s="68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</row>
    <row r="770" spans="1:14" ht="9.75">
      <c r="A770" s="59"/>
      <c r="B770" s="68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</row>
    <row r="771" spans="1:14" ht="9.75">
      <c r="A771" s="59"/>
      <c r="B771" s="68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</row>
    <row r="772" spans="1:14" ht="9.75">
      <c r="A772" s="59"/>
      <c r="B772" s="68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</row>
    <row r="773" spans="1:14" ht="9.75">
      <c r="A773" s="59"/>
      <c r="B773" s="68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</row>
    <row r="774" spans="1:14" ht="9.75">
      <c r="A774" s="59"/>
      <c r="B774" s="68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</row>
    <row r="775" spans="1:14" ht="9.75">
      <c r="A775" s="59"/>
      <c r="B775" s="68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</row>
    <row r="776" spans="1:14" ht="9.75">
      <c r="A776" s="59"/>
      <c r="B776" s="68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</row>
    <row r="777" spans="1:14" ht="9.75">
      <c r="A777" s="59"/>
      <c r="B777" s="68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</row>
    <row r="778" spans="1:14" ht="9.75">
      <c r="A778" s="59"/>
      <c r="B778" s="68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</row>
    <row r="779" spans="1:14" ht="9.75">
      <c r="A779" s="59"/>
      <c r="B779" s="68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spans="1:14" ht="9.75">
      <c r="A780" s="59"/>
      <c r="B780" s="68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</row>
    <row r="781" spans="1:14" ht="9.75">
      <c r="A781" s="59"/>
      <c r="B781" s="68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</row>
    <row r="782" spans="1:14" ht="9.75">
      <c r="A782" s="59"/>
      <c r="B782" s="68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spans="1:14" ht="9.75">
      <c r="A783" s="59"/>
      <c r="B783" s="68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</row>
    <row r="784" spans="1:14" ht="9.75">
      <c r="A784" s="59"/>
      <c r="B784" s="68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</row>
    <row r="785" spans="1:14" ht="9.75">
      <c r="A785" s="59"/>
      <c r="B785" s="68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</row>
    <row r="786" spans="1:14" ht="9.75">
      <c r="A786" s="59"/>
      <c r="B786" s="68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</row>
    <row r="787" spans="1:14" ht="9.75">
      <c r="A787" s="59"/>
      <c r="B787" s="68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</row>
    <row r="788" spans="1:14" ht="9.75">
      <c r="A788" s="59"/>
      <c r="B788" s="68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</row>
    <row r="789" spans="1:14" ht="9.75">
      <c r="A789" s="59"/>
      <c r="B789" s="68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</row>
    <row r="790" spans="1:14" ht="9.75">
      <c r="A790" s="59"/>
      <c r="B790" s="68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</row>
    <row r="791" spans="1:14" ht="9.75">
      <c r="A791" s="59"/>
      <c r="B791" s="68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</row>
    <row r="792" spans="1:14" ht="9.75">
      <c r="A792" s="59"/>
      <c r="B792" s="68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</row>
    <row r="793" spans="1:14" ht="9.75">
      <c r="A793" s="59"/>
      <c r="B793" s="68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</row>
    <row r="794" spans="1:14" ht="9.75">
      <c r="A794" s="59"/>
      <c r="B794" s="68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</row>
    <row r="795" spans="1:14" ht="9.75">
      <c r="A795" s="59"/>
      <c r="B795" s="68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</row>
    <row r="796" spans="1:14" ht="9.75">
      <c r="A796" s="59"/>
      <c r="B796" s="68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</row>
    <row r="797" spans="1:14" ht="9.75">
      <c r="A797" s="59"/>
      <c r="B797" s="68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</row>
    <row r="798" spans="1:14" ht="9.75">
      <c r="A798" s="59"/>
      <c r="B798" s="68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</row>
    <row r="799" spans="1:14" ht="9.75">
      <c r="A799" s="59"/>
      <c r="B799" s="68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</row>
    <row r="800" spans="1:14" ht="9.75">
      <c r="A800" s="59"/>
      <c r="B800" s="68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</row>
    <row r="801" spans="1:14" ht="9.75">
      <c r="A801" s="59"/>
      <c r="B801" s="68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</row>
    <row r="802" spans="1:14" ht="9.75">
      <c r="A802" s="59"/>
      <c r="B802" s="68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</row>
    <row r="803" spans="1:14" ht="9.75">
      <c r="A803" s="59"/>
      <c r="B803" s="68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</row>
    <row r="804" spans="1:14" ht="9.75">
      <c r="A804" s="59"/>
      <c r="B804" s="68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</row>
    <row r="805" spans="1:14" ht="9.75">
      <c r="A805" s="59"/>
      <c r="B805" s="68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spans="1:14" ht="9.75">
      <c r="A806" s="59"/>
      <c r="B806" s="68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</row>
    <row r="807" spans="1:14" ht="9.75">
      <c r="A807" s="59"/>
      <c r="B807" s="68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</row>
    <row r="808" spans="1:14" ht="9.75">
      <c r="A808" s="59"/>
      <c r="B808" s="68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</row>
    <row r="809" spans="1:14" ht="9.75">
      <c r="A809" s="59"/>
      <c r="B809" s="68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</row>
    <row r="810" spans="1:14" ht="9.75">
      <c r="A810" s="59"/>
      <c r="B810" s="68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</row>
    <row r="811" spans="1:14" ht="9.75">
      <c r="A811" s="59"/>
      <c r="B811" s="68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</row>
    <row r="812" spans="1:14" ht="9.75">
      <c r="A812" s="59"/>
      <c r="B812" s="68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</row>
    <row r="813" spans="1:14" ht="9.75">
      <c r="A813" s="59"/>
      <c r="B813" s="68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</row>
    <row r="814" spans="1:14" ht="9.75">
      <c r="A814" s="59"/>
      <c r="B814" s="68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</row>
    <row r="815" spans="1:14" ht="9.75">
      <c r="A815" s="59"/>
      <c r="B815" s="68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spans="1:14" ht="9.75">
      <c r="A816" s="59"/>
      <c r="B816" s="68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</row>
    <row r="817" spans="1:14" ht="9.75">
      <c r="A817" s="59"/>
      <c r="B817" s="68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</row>
    <row r="818" spans="1:14" ht="9.75">
      <c r="A818" s="59"/>
      <c r="B818" s="68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</row>
    <row r="819" spans="1:14" ht="9.75">
      <c r="A819" s="59"/>
      <c r="B819" s="68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</row>
    <row r="820" spans="1:14" ht="9.75">
      <c r="A820" s="59"/>
      <c r="B820" s="68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</row>
    <row r="821" spans="1:14" ht="9.75">
      <c r="A821" s="59"/>
      <c r="B821" s="68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</row>
    <row r="822" spans="1:14" ht="9.75">
      <c r="A822" s="59"/>
      <c r="B822" s="68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</row>
    <row r="823" spans="1:14" ht="9.75">
      <c r="A823" s="59"/>
      <c r="B823" s="68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</row>
    <row r="824" spans="1:14" ht="9.75">
      <c r="A824" s="59"/>
      <c r="B824" s="68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</row>
    <row r="825" spans="1:14" ht="9.75">
      <c r="A825" s="59"/>
      <c r="B825" s="68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</row>
    <row r="826" spans="1:14" ht="9.75">
      <c r="A826" s="59"/>
      <c r="B826" s="68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</row>
    <row r="827" spans="1:14" ht="9.75">
      <c r="A827" s="59"/>
      <c r="B827" s="68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spans="1:14" ht="9.75">
      <c r="A828" s="59"/>
      <c r="B828" s="68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spans="1:14" ht="9.75">
      <c r="A829" s="59"/>
      <c r="B829" s="68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</row>
    <row r="830" spans="1:14" ht="9.75">
      <c r="A830" s="59"/>
      <c r="B830" s="68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</row>
    <row r="831" spans="1:14" ht="9.75">
      <c r="A831" s="59"/>
      <c r="B831" s="68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</row>
    <row r="832" spans="1:14" ht="9.75">
      <c r="A832" s="59"/>
      <c r="B832" s="68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</row>
    <row r="833" spans="1:14" ht="9.75">
      <c r="A833" s="59"/>
      <c r="B833" s="68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</row>
    <row r="834" spans="1:14" ht="9.75">
      <c r="A834" s="59"/>
      <c r="B834" s="68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</row>
    <row r="835" spans="1:14" ht="9.75">
      <c r="A835" s="59"/>
      <c r="B835" s="68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</row>
    <row r="836" spans="1:14" ht="9.75">
      <c r="A836" s="59"/>
      <c r="B836" s="68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</row>
    <row r="837" spans="1:14" ht="9.75">
      <c r="A837" s="59"/>
      <c r="B837" s="68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</row>
    <row r="838" spans="1:14" ht="9.75">
      <c r="A838" s="59"/>
      <c r="B838" s="68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</row>
    <row r="839" spans="1:14" ht="9.75">
      <c r="A839" s="59"/>
      <c r="B839" s="68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</row>
    <row r="840" spans="1:14" ht="9.75">
      <c r="A840" s="59"/>
      <c r="B840" s="68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</row>
    <row r="841" spans="1:14" ht="9.75">
      <c r="A841" s="59"/>
      <c r="B841" s="68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</row>
    <row r="842" spans="1:14" ht="9.75">
      <c r="A842" s="59"/>
      <c r="B842" s="68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</row>
    <row r="843" spans="1:14" ht="9.75">
      <c r="A843" s="59"/>
      <c r="B843" s="68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</row>
    <row r="844" spans="1:14" ht="9.75">
      <c r="A844" s="59"/>
      <c r="B844" s="68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</row>
    <row r="845" spans="1:14" ht="9.75">
      <c r="A845" s="59"/>
      <c r="B845" s="68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</row>
    <row r="846" spans="1:14" ht="9.75">
      <c r="A846" s="59"/>
      <c r="B846" s="68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</row>
    <row r="847" spans="1:14" ht="9.75">
      <c r="A847" s="59"/>
      <c r="B847" s="68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</row>
    <row r="848" spans="1:14" ht="9.75">
      <c r="A848" s="59"/>
      <c r="B848" s="68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</row>
    <row r="849" spans="1:14" ht="9.75">
      <c r="A849" s="59"/>
      <c r="B849" s="68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</row>
    <row r="850" spans="1:14" ht="9.75">
      <c r="A850" s="59"/>
      <c r="B850" s="68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</row>
    <row r="851" spans="1:14" ht="9.75">
      <c r="A851" s="59"/>
      <c r="B851" s="68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spans="1:14" ht="9.75">
      <c r="A852" s="59"/>
      <c r="B852" s="68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</row>
    <row r="853" spans="1:14" ht="9.75">
      <c r="A853" s="59"/>
      <c r="B853" s="68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</row>
    <row r="854" spans="1:14" ht="9.75">
      <c r="A854" s="59"/>
      <c r="B854" s="68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</row>
    <row r="855" spans="1:14" ht="9.75">
      <c r="A855" s="59"/>
      <c r="B855" s="68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</row>
    <row r="856" spans="1:14" ht="9.75">
      <c r="A856" s="59"/>
      <c r="B856" s="68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</row>
    <row r="857" spans="1:14" ht="9.75">
      <c r="A857" s="59"/>
      <c r="B857" s="68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spans="1:14" ht="9.75">
      <c r="A858" s="59"/>
      <c r="B858" s="68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</row>
    <row r="859" spans="1:14" ht="9.75">
      <c r="A859" s="59"/>
      <c r="B859" s="68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</row>
    <row r="860" spans="1:14" ht="9.75">
      <c r="A860" s="59"/>
      <c r="B860" s="68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</row>
    <row r="861" spans="1:14" ht="9.75">
      <c r="A861" s="59"/>
      <c r="B861" s="68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</row>
    <row r="862" spans="1:14" ht="9.75">
      <c r="A862" s="59"/>
      <c r="B862" s="68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</row>
    <row r="863" spans="1:14" ht="9.75">
      <c r="A863" s="59"/>
      <c r="B863" s="68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spans="1:14" ht="9.75">
      <c r="A864" s="59"/>
      <c r="B864" s="68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</row>
    <row r="865" spans="1:14" ht="9.75">
      <c r="A865" s="59"/>
      <c r="B865" s="68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</row>
    <row r="866" spans="1:14" ht="9.75">
      <c r="A866" s="59"/>
      <c r="B866" s="68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</row>
    <row r="867" spans="1:14" ht="9.75">
      <c r="A867" s="59"/>
      <c r="B867" s="68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</row>
    <row r="868" spans="1:14" ht="9.75">
      <c r="A868" s="59"/>
      <c r="B868" s="68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</row>
    <row r="869" spans="1:14" ht="9.75">
      <c r="A869" s="59"/>
      <c r="B869" s="68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</row>
    <row r="870" spans="1:14" ht="9.75">
      <c r="A870" s="59"/>
      <c r="B870" s="68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</row>
    <row r="871" spans="1:14" ht="9.75">
      <c r="A871" s="59"/>
      <c r="B871" s="68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</row>
    <row r="872" spans="1:14" ht="9.75">
      <c r="A872" s="59"/>
      <c r="B872" s="68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</row>
    <row r="873" spans="1:14" ht="9.75">
      <c r="A873" s="59"/>
      <c r="B873" s="68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</row>
    <row r="874" spans="1:14" ht="9.75">
      <c r="A874" s="59"/>
      <c r="B874" s="68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spans="1:14" ht="9.75">
      <c r="A875" s="59"/>
      <c r="B875" s="68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</row>
    <row r="876" spans="1:14" ht="9.75">
      <c r="A876" s="59"/>
      <c r="B876" s="68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</row>
    <row r="877" spans="1:14" ht="9.75">
      <c r="A877" s="59"/>
      <c r="B877" s="68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</row>
    <row r="878" spans="1:14" ht="9.75">
      <c r="A878" s="59"/>
      <c r="B878" s="68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</row>
    <row r="879" spans="1:14" ht="9.75">
      <c r="A879" s="59"/>
      <c r="B879" s="68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</row>
    <row r="880" spans="1:14" ht="9.75">
      <c r="A880" s="59"/>
      <c r="B880" s="68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spans="1:14" ht="9.75">
      <c r="A881" s="59"/>
      <c r="B881" s="68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</row>
    <row r="882" spans="1:14" ht="9.75">
      <c r="A882" s="59"/>
      <c r="B882" s="68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</row>
    <row r="883" spans="1:14" ht="9.75">
      <c r="A883" s="59"/>
      <c r="B883" s="68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</row>
    <row r="884" spans="1:14" ht="9.75">
      <c r="A884" s="59"/>
      <c r="B884" s="68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</row>
    <row r="885" spans="1:14" ht="9.75">
      <c r="A885" s="59"/>
      <c r="B885" s="68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</row>
    <row r="886" spans="1:14" ht="9.75">
      <c r="A886" s="59"/>
      <c r="B886" s="68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</row>
    <row r="887" spans="1:14" ht="9.75">
      <c r="A887" s="59"/>
      <c r="B887" s="68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</row>
    <row r="888" spans="1:14" ht="9.75">
      <c r="A888" s="59"/>
      <c r="B888" s="68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</row>
    <row r="889" spans="1:14" ht="9.75">
      <c r="A889" s="59"/>
      <c r="B889" s="68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</row>
    <row r="890" spans="1:14" ht="9.75">
      <c r="A890" s="59"/>
      <c r="B890" s="68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</row>
    <row r="891" spans="1:14" ht="9.75">
      <c r="A891" s="59"/>
      <c r="B891" s="68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</row>
    <row r="892" spans="1:14" ht="9.75">
      <c r="A892" s="59"/>
      <c r="B892" s="68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</row>
    <row r="893" spans="1:14" ht="9.75">
      <c r="A893" s="59"/>
      <c r="B893" s="68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</row>
    <row r="894" spans="1:14" ht="9.75">
      <c r="A894" s="59"/>
      <c r="B894" s="68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</row>
    <row r="895" spans="1:14" ht="9.75">
      <c r="A895" s="59"/>
      <c r="B895" s="68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</row>
    <row r="896" spans="1:14" ht="9.75">
      <c r="A896" s="59"/>
      <c r="B896" s="68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</row>
    <row r="897" spans="1:14" ht="9.75">
      <c r="A897" s="59"/>
      <c r="B897" s="68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</row>
    <row r="898" spans="1:14" ht="9.75">
      <c r="A898" s="59"/>
      <c r="B898" s="68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</row>
    <row r="899" spans="1:14" ht="9.75">
      <c r="A899" s="59"/>
      <c r="B899" s="68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</row>
    <row r="900" spans="1:14" ht="9.75">
      <c r="A900" s="59"/>
      <c r="B900" s="68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</row>
    <row r="901" spans="1:14" ht="9.75">
      <c r="A901" s="59"/>
      <c r="B901" s="68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</row>
    <row r="902" spans="1:14" ht="9.75">
      <c r="A902" s="59"/>
      <c r="B902" s="68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</row>
    <row r="903" spans="1:14" ht="9.75">
      <c r="A903" s="59"/>
      <c r="B903" s="68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</row>
    <row r="904" spans="1:14" ht="9.75">
      <c r="A904" s="59"/>
      <c r="B904" s="68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</row>
    <row r="905" spans="1:14" ht="9.75">
      <c r="A905" s="59"/>
      <c r="B905" s="68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spans="1:14" ht="9.75">
      <c r="A906" s="59"/>
      <c r="B906" s="68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</row>
    <row r="907" spans="1:14" ht="9.75">
      <c r="A907" s="59"/>
      <c r="B907" s="68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</row>
    <row r="908" spans="1:14" ht="9.75">
      <c r="A908" s="59"/>
      <c r="B908" s="68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</row>
    <row r="909" spans="1:14" ht="9.75">
      <c r="A909" s="59"/>
      <c r="B909" s="68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</row>
    <row r="910" spans="1:14" ht="9.75">
      <c r="A910" s="59"/>
      <c r="B910" s="68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</row>
    <row r="911" spans="1:14" ht="9.75">
      <c r="A911" s="59"/>
      <c r="B911" s="68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</row>
    <row r="912" spans="1:14" ht="9.75">
      <c r="A912" s="59"/>
      <c r="B912" s="68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</row>
    <row r="913" spans="1:14" ht="9.75">
      <c r="A913" s="59"/>
      <c r="B913" s="68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</row>
    <row r="914" spans="1:14" ht="9.75">
      <c r="A914" s="59"/>
      <c r="B914" s="68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</row>
    <row r="915" spans="1:14" ht="9.75">
      <c r="A915" s="59"/>
      <c r="B915" s="68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</row>
    <row r="916" spans="1:14" ht="9.75">
      <c r="A916" s="59"/>
      <c r="B916" s="68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spans="1:14" ht="9.75">
      <c r="A917" s="59"/>
      <c r="B917" s="68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</row>
    <row r="918" spans="1:14" ht="9.75">
      <c r="A918" s="59"/>
      <c r="B918" s="68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</row>
    <row r="919" spans="1:14" ht="9.75">
      <c r="A919" s="59"/>
      <c r="B919" s="68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</row>
    <row r="920" spans="1:14" ht="9.75">
      <c r="A920" s="59"/>
      <c r="B920" s="68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spans="1:14" ht="9.75">
      <c r="A921" s="59"/>
      <c r="B921" s="68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</row>
    <row r="922" spans="1:14" ht="9.75">
      <c r="A922" s="59"/>
      <c r="B922" s="68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</row>
    <row r="923" spans="1:14" ht="9.75">
      <c r="A923" s="59"/>
      <c r="B923" s="68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</row>
  </sheetData>
  <sheetProtection/>
  <mergeCells count="53">
    <mergeCell ref="A3:N3"/>
    <mergeCell ref="A4:N4"/>
    <mergeCell ref="A6:D13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E13:N13"/>
    <mergeCell ref="A15:C15"/>
    <mergeCell ref="A17:C17"/>
    <mergeCell ref="B21:C21"/>
    <mergeCell ref="B22:C22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8:C48"/>
    <mergeCell ref="B52:C52"/>
    <mergeCell ref="B53:C53"/>
    <mergeCell ref="B54:C54"/>
    <mergeCell ref="B58:C58"/>
    <mergeCell ref="B59:C59"/>
    <mergeCell ref="B60:C60"/>
    <mergeCell ref="A68:N68"/>
    <mergeCell ref="B61:C61"/>
    <mergeCell ref="B62:C62"/>
    <mergeCell ref="B63:C63"/>
    <mergeCell ref="B64:C64"/>
    <mergeCell ref="B65:C65"/>
    <mergeCell ref="B66:C66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>&amp;C 35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P45" sqref="P45"/>
    </sheetView>
  </sheetViews>
  <sheetFormatPr defaultColWidth="11.421875" defaultRowHeight="12.75"/>
  <cols>
    <col min="1" max="1" width="1.7109375" style="55" customWidth="1"/>
    <col min="2" max="2" width="5.140625" style="112" customWidth="1"/>
    <col min="3" max="3" width="18.7109375" style="55" customWidth="1"/>
    <col min="4" max="4" width="0.85546875" style="55" customWidth="1"/>
    <col min="5" max="5" width="5.7109375" style="55" customWidth="1"/>
    <col min="6" max="6" width="7.140625" style="55" customWidth="1"/>
    <col min="7" max="7" width="7.57421875" style="55" customWidth="1"/>
    <col min="8" max="9" width="7.140625" style="55" customWidth="1"/>
    <col min="10" max="10" width="6.57421875" style="55" customWidth="1"/>
    <col min="11" max="11" width="6.140625" style="55" customWidth="1"/>
    <col min="12" max="12" width="9.140625" style="55" customWidth="1"/>
    <col min="13" max="14" width="7.140625" style="55" customWidth="1"/>
    <col min="15" max="15" width="10.421875" style="55" customWidth="1"/>
    <col min="16" max="16" width="11.28125" style="55" customWidth="1"/>
    <col min="17" max="17" width="4.28125" style="55" bestFit="1" customWidth="1"/>
    <col min="18" max="18" width="4.00390625" style="55" bestFit="1" customWidth="1"/>
    <col min="19" max="20" width="4.421875" style="55" bestFit="1" customWidth="1"/>
    <col min="21" max="21" width="3.8515625" style="55" bestFit="1" customWidth="1"/>
    <col min="22" max="22" width="4.421875" style="55" bestFit="1" customWidth="1"/>
    <col min="23" max="23" width="4.28125" style="55" bestFit="1" customWidth="1"/>
    <col min="24" max="24" width="4.140625" style="55" bestFit="1" customWidth="1"/>
    <col min="25" max="26" width="4.28125" style="55" bestFit="1" customWidth="1"/>
    <col min="27" max="27" width="4.00390625" style="55" bestFit="1" customWidth="1"/>
    <col min="28" max="28" width="5.140625" style="56" customWidth="1"/>
    <col min="29" max="29" width="11.7109375" style="55" customWidth="1"/>
    <col min="30" max="30" width="11.57421875" style="55" bestFit="1" customWidth="1"/>
    <col min="31" max="16384" width="11.421875" style="55" customWidth="1"/>
  </cols>
  <sheetData>
    <row r="1" spans="2:14" s="87" customFormat="1" ht="12.75">
      <c r="B1" s="791"/>
      <c r="C1" s="791"/>
      <c r="D1" s="791"/>
      <c r="E1" s="791"/>
      <c r="F1" s="791"/>
      <c r="G1" s="791"/>
      <c r="H1" s="791"/>
      <c r="I1" s="791"/>
      <c r="J1" s="791"/>
      <c r="K1" s="792"/>
      <c r="L1" s="792"/>
      <c r="M1" s="792"/>
      <c r="N1" s="792"/>
    </row>
    <row r="2" spans="1:14" s="87" customFormat="1" ht="12.75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2"/>
      <c r="L2" s="792"/>
      <c r="M2" s="792"/>
      <c r="N2" s="792"/>
    </row>
    <row r="3" spans="1:14" s="87" customFormat="1" ht="12.75">
      <c r="A3" s="1100" t="s">
        <v>427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</row>
    <row r="4" spans="1:14" s="87" customFormat="1" ht="11.25" customHeight="1">
      <c r="A4" s="1111" t="s">
        <v>191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2"/>
      <c r="L4" s="1112"/>
      <c r="M4" s="1112"/>
      <c r="N4" s="1112"/>
    </row>
    <row r="5" spans="1:10" ht="11.25" customHeight="1">
      <c r="A5" s="2"/>
      <c r="B5" s="319"/>
      <c r="C5" s="2"/>
      <c r="D5" s="2"/>
      <c r="E5" s="2"/>
      <c r="F5" s="2"/>
      <c r="G5" s="2"/>
      <c r="H5" s="2"/>
      <c r="I5" s="2"/>
      <c r="J5" s="2"/>
    </row>
    <row r="6" spans="1:14" ht="11.25" customHeight="1">
      <c r="A6" s="1051" t="s">
        <v>83</v>
      </c>
      <c r="B6" s="1051"/>
      <c r="C6" s="1051"/>
      <c r="D6" s="1052"/>
      <c r="E6" s="1109" t="s">
        <v>428</v>
      </c>
      <c r="F6" s="1109" t="s">
        <v>429</v>
      </c>
      <c r="G6" s="1109" t="s">
        <v>292</v>
      </c>
      <c r="H6" s="1109" t="s">
        <v>29</v>
      </c>
      <c r="I6" s="1109" t="s">
        <v>285</v>
      </c>
      <c r="J6" s="1109" t="s">
        <v>291</v>
      </c>
      <c r="K6" s="1105" t="s">
        <v>368</v>
      </c>
      <c r="L6" s="1105" t="s">
        <v>331</v>
      </c>
      <c r="M6" s="1106" t="s">
        <v>370</v>
      </c>
      <c r="N6" s="1106" t="s">
        <v>369</v>
      </c>
    </row>
    <row r="7" spans="1:14" ht="9.75">
      <c r="A7" s="1053"/>
      <c r="B7" s="1053"/>
      <c r="C7" s="1053"/>
      <c r="D7" s="1054"/>
      <c r="E7" s="1109"/>
      <c r="F7" s="1109"/>
      <c r="G7" s="1109"/>
      <c r="H7" s="1109"/>
      <c r="I7" s="1109"/>
      <c r="J7" s="1109"/>
      <c r="K7" s="1105"/>
      <c r="L7" s="1105"/>
      <c r="M7" s="1106"/>
      <c r="N7" s="1106"/>
    </row>
    <row r="8" spans="1:16" ht="9.75">
      <c r="A8" s="1053"/>
      <c r="B8" s="1053"/>
      <c r="C8" s="1053"/>
      <c r="D8" s="1054"/>
      <c r="E8" s="1109"/>
      <c r="F8" s="1109"/>
      <c r="G8" s="1109"/>
      <c r="H8" s="1109"/>
      <c r="I8" s="1109"/>
      <c r="J8" s="1109"/>
      <c r="K8" s="1105"/>
      <c r="L8" s="1105"/>
      <c r="M8" s="1106"/>
      <c r="N8" s="1106"/>
      <c r="O8" s="1110"/>
      <c r="P8" s="1110"/>
    </row>
    <row r="9" spans="1:16" ht="9.75">
      <c r="A9" s="1053"/>
      <c r="B9" s="1053"/>
      <c r="C9" s="1053"/>
      <c r="D9" s="1054"/>
      <c r="E9" s="1109"/>
      <c r="F9" s="1109"/>
      <c r="G9" s="1109"/>
      <c r="H9" s="1109"/>
      <c r="I9" s="1109"/>
      <c r="J9" s="1109"/>
      <c r="K9" s="1105"/>
      <c r="L9" s="1105"/>
      <c r="M9" s="1106"/>
      <c r="N9" s="1106"/>
      <c r="O9" s="1110"/>
      <c r="P9" s="1110"/>
    </row>
    <row r="10" spans="1:14" ht="9.75">
      <c r="A10" s="1053"/>
      <c r="B10" s="1053"/>
      <c r="C10" s="1053"/>
      <c r="D10" s="1054"/>
      <c r="E10" s="1109"/>
      <c r="F10" s="1109"/>
      <c r="G10" s="1109"/>
      <c r="H10" s="1109"/>
      <c r="I10" s="1109"/>
      <c r="J10" s="1109"/>
      <c r="K10" s="1105"/>
      <c r="L10" s="1105"/>
      <c r="M10" s="1106"/>
      <c r="N10" s="1106"/>
    </row>
    <row r="11" spans="1:14" ht="9.75">
      <c r="A11" s="1053"/>
      <c r="B11" s="1053"/>
      <c r="C11" s="1053"/>
      <c r="D11" s="1054"/>
      <c r="E11" s="1109"/>
      <c r="F11" s="1109"/>
      <c r="G11" s="1109"/>
      <c r="H11" s="1109"/>
      <c r="I11" s="1109"/>
      <c r="J11" s="1109"/>
      <c r="K11" s="1105"/>
      <c r="L11" s="1105"/>
      <c r="M11" s="1106"/>
      <c r="N11" s="1106"/>
    </row>
    <row r="12" spans="1:14" ht="9.75">
      <c r="A12" s="1053"/>
      <c r="B12" s="1053"/>
      <c r="C12" s="1053"/>
      <c r="D12" s="1054"/>
      <c r="E12" s="1109"/>
      <c r="F12" s="1109"/>
      <c r="G12" s="1109"/>
      <c r="H12" s="1109"/>
      <c r="I12" s="1109"/>
      <c r="J12" s="1109"/>
      <c r="K12" s="1105"/>
      <c r="L12" s="1105"/>
      <c r="M12" s="1106"/>
      <c r="N12" s="1106"/>
    </row>
    <row r="13" spans="1:14" ht="11.25" customHeight="1">
      <c r="A13" s="1055"/>
      <c r="B13" s="1055"/>
      <c r="C13" s="1055"/>
      <c r="D13" s="1056"/>
      <c r="E13" s="1034" t="s">
        <v>2</v>
      </c>
      <c r="F13" s="1035"/>
      <c r="G13" s="1035"/>
      <c r="H13" s="1035"/>
      <c r="I13" s="1035"/>
      <c r="J13" s="1035"/>
      <c r="K13" s="1078"/>
      <c r="L13" s="1078"/>
      <c r="M13" s="1078"/>
      <c r="N13" s="1078"/>
    </row>
    <row r="14" spans="1:12" ht="10.5" customHeight="1">
      <c r="A14" s="2"/>
      <c r="B14" s="319"/>
      <c r="C14" s="9"/>
      <c r="D14" s="7"/>
      <c r="E14" s="2"/>
      <c r="F14" s="2"/>
      <c r="G14" s="2"/>
      <c r="H14" s="2"/>
      <c r="I14" s="2"/>
      <c r="J14" s="2"/>
      <c r="L14" s="162"/>
    </row>
    <row r="15" spans="1:29" s="93" customFormat="1" ht="12.75" customHeight="1">
      <c r="A15" s="1092" t="s">
        <v>11</v>
      </c>
      <c r="B15" s="1092"/>
      <c r="C15" s="1092"/>
      <c r="D15" s="20"/>
      <c r="E15" s="326">
        <v>48</v>
      </c>
      <c r="F15" s="13">
        <v>1</v>
      </c>
      <c r="G15" s="13">
        <v>88</v>
      </c>
      <c r="H15" s="13">
        <v>18</v>
      </c>
      <c r="I15" s="13">
        <v>20</v>
      </c>
      <c r="J15" s="13">
        <v>18</v>
      </c>
      <c r="K15" s="282">
        <v>11</v>
      </c>
      <c r="L15" s="282">
        <v>2</v>
      </c>
      <c r="M15" s="282">
        <v>10</v>
      </c>
      <c r="N15" s="13">
        <v>25</v>
      </c>
      <c r="O15" s="129"/>
      <c r="P15" s="125"/>
      <c r="Q15" s="8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56"/>
      <c r="AC15" s="55"/>
    </row>
    <row r="16" spans="1:29" s="98" customFormat="1" ht="6" customHeight="1">
      <c r="A16" s="14"/>
      <c r="B16" s="325"/>
      <c r="C16" s="14"/>
      <c r="D16" s="14"/>
      <c r="E16" s="327"/>
      <c r="F16" s="328"/>
      <c r="G16" s="328"/>
      <c r="H16" s="328"/>
      <c r="I16" s="328"/>
      <c r="J16" s="328"/>
      <c r="K16" s="328"/>
      <c r="L16" s="294"/>
      <c r="M16" s="328"/>
      <c r="N16" s="328"/>
      <c r="O16" s="129"/>
      <c r="P16" s="123"/>
      <c r="AB16" s="93"/>
      <c r="AC16" s="55"/>
    </row>
    <row r="17" spans="1:29" s="98" customFormat="1" ht="11.25" customHeight="1">
      <c r="A17" s="325" t="s">
        <v>67</v>
      </c>
      <c r="B17" s="14"/>
      <c r="C17" s="14"/>
      <c r="D17" s="14"/>
      <c r="E17" s="327"/>
      <c r="F17" s="328"/>
      <c r="G17" s="328"/>
      <c r="H17" s="328"/>
      <c r="I17" s="328"/>
      <c r="J17" s="328"/>
      <c r="K17" s="328"/>
      <c r="L17" s="294"/>
      <c r="M17" s="328"/>
      <c r="N17" s="328"/>
      <c r="O17" s="129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98" customFormat="1" ht="6" customHeight="1">
      <c r="A18" s="14"/>
      <c r="B18" s="325"/>
      <c r="C18" s="14"/>
      <c r="D18" s="14"/>
      <c r="E18" s="327"/>
      <c r="F18" s="328"/>
      <c r="G18" s="328"/>
      <c r="H18" s="328"/>
      <c r="I18" s="328"/>
      <c r="J18" s="328"/>
      <c r="K18" s="328"/>
      <c r="L18" s="294"/>
      <c r="M18" s="328"/>
      <c r="N18" s="328"/>
      <c r="O18" s="129"/>
      <c r="P18" s="123"/>
      <c r="AB18" s="93"/>
      <c r="AC18" s="55"/>
    </row>
    <row r="19" spans="1:16" ht="12.75" customHeight="1">
      <c r="A19" s="2"/>
      <c r="B19" s="1093" t="s">
        <v>152</v>
      </c>
      <c r="C19" s="1093"/>
      <c r="D19" s="2"/>
      <c r="E19" s="329" t="s">
        <v>8</v>
      </c>
      <c r="F19" s="252" t="s">
        <v>8</v>
      </c>
      <c r="G19" s="252" t="s">
        <v>8</v>
      </c>
      <c r="H19" s="8">
        <v>2</v>
      </c>
      <c r="I19" s="252">
        <v>2</v>
      </c>
      <c r="J19" s="252">
        <v>2</v>
      </c>
      <c r="K19" s="252">
        <v>1</v>
      </c>
      <c r="L19" s="252" t="s">
        <v>8</v>
      </c>
      <c r="M19" s="252" t="s">
        <v>8</v>
      </c>
      <c r="N19" s="252">
        <v>1</v>
      </c>
      <c r="O19" s="130"/>
      <c r="P19" s="190"/>
    </row>
    <row r="20" spans="1:16" ht="12.75" customHeight="1">
      <c r="A20" s="2"/>
      <c r="B20" s="1093" t="s">
        <v>146</v>
      </c>
      <c r="C20" s="1093"/>
      <c r="D20" s="2"/>
      <c r="E20" s="329" t="s">
        <v>8</v>
      </c>
      <c r="F20" s="252" t="s">
        <v>8</v>
      </c>
      <c r="G20" s="252" t="s">
        <v>8</v>
      </c>
      <c r="H20" s="8">
        <v>2</v>
      </c>
      <c r="I20" s="8">
        <v>1</v>
      </c>
      <c r="J20" s="8">
        <v>5</v>
      </c>
      <c r="K20" s="252">
        <v>1</v>
      </c>
      <c r="L20" s="252" t="s">
        <v>8</v>
      </c>
      <c r="M20" s="252">
        <v>2</v>
      </c>
      <c r="N20" s="8">
        <v>7</v>
      </c>
      <c r="O20" s="131"/>
      <c r="P20" s="125"/>
    </row>
    <row r="21" spans="1:16" ht="12.75" customHeight="1">
      <c r="A21" s="2"/>
      <c r="B21" s="1093" t="s">
        <v>151</v>
      </c>
      <c r="C21" s="1093"/>
      <c r="D21" s="2"/>
      <c r="E21" s="329" t="s">
        <v>8</v>
      </c>
      <c r="F21" s="252" t="s">
        <v>8</v>
      </c>
      <c r="G21" s="252" t="s">
        <v>8</v>
      </c>
      <c r="H21" s="252" t="s">
        <v>8</v>
      </c>
      <c r="I21" s="8">
        <v>1</v>
      </c>
      <c r="J21" s="8">
        <v>2</v>
      </c>
      <c r="K21" s="252" t="s">
        <v>8</v>
      </c>
      <c r="L21" s="252" t="s">
        <v>8</v>
      </c>
      <c r="M21" s="252">
        <v>2</v>
      </c>
      <c r="N21" s="8">
        <v>2</v>
      </c>
      <c r="O21" s="131"/>
      <c r="P21" s="125"/>
    </row>
    <row r="22" spans="1:16" ht="6" customHeight="1">
      <c r="A22" s="2"/>
      <c r="B22" s="322"/>
      <c r="C22" s="322"/>
      <c r="D22" s="2"/>
      <c r="E22" s="330"/>
      <c r="F22" s="252"/>
      <c r="G22" s="321"/>
      <c r="H22" s="252"/>
      <c r="I22" s="252"/>
      <c r="J22" s="252"/>
      <c r="K22" s="321"/>
      <c r="L22" s="252"/>
      <c r="M22" s="252"/>
      <c r="N22" s="252"/>
      <c r="O22" s="131"/>
      <c r="P22" s="125"/>
    </row>
    <row r="23" spans="1:16" ht="12.75" customHeight="1">
      <c r="A23" s="325" t="s">
        <v>56</v>
      </c>
      <c r="B23" s="319"/>
      <c r="C23" s="322"/>
      <c r="D23" s="2"/>
      <c r="E23" s="330"/>
      <c r="F23" s="252"/>
      <c r="G23" s="321"/>
      <c r="H23" s="252"/>
      <c r="I23" s="252"/>
      <c r="J23" s="252"/>
      <c r="K23" s="321"/>
      <c r="L23" s="252"/>
      <c r="M23" s="252"/>
      <c r="N23" s="252"/>
      <c r="O23" s="131"/>
      <c r="P23" s="125"/>
    </row>
    <row r="24" spans="1:16" ht="6" customHeight="1">
      <c r="A24" s="2"/>
      <c r="B24" s="322"/>
      <c r="C24" s="322"/>
      <c r="D24" s="2"/>
      <c r="E24" s="330"/>
      <c r="F24" s="252"/>
      <c r="G24" s="321"/>
      <c r="H24" s="252"/>
      <c r="I24" s="252"/>
      <c r="J24" s="252"/>
      <c r="K24" s="321"/>
      <c r="L24" s="252"/>
      <c r="M24" s="252"/>
      <c r="N24" s="252"/>
      <c r="O24" s="131"/>
      <c r="P24" s="125"/>
    </row>
    <row r="25" spans="1:16" ht="12.75" customHeight="1">
      <c r="A25" s="2"/>
      <c r="B25" s="1093" t="s">
        <v>150</v>
      </c>
      <c r="C25" s="1093"/>
      <c r="D25" s="2"/>
      <c r="E25" s="17">
        <v>6</v>
      </c>
      <c r="F25" s="252" t="s">
        <v>8</v>
      </c>
      <c r="G25" s="8">
        <v>12</v>
      </c>
      <c r="H25" s="8">
        <v>1</v>
      </c>
      <c r="I25" s="8">
        <v>2</v>
      </c>
      <c r="J25" s="252">
        <v>1</v>
      </c>
      <c r="K25" s="252" t="s">
        <v>8</v>
      </c>
      <c r="L25" s="252" t="s">
        <v>8</v>
      </c>
      <c r="M25" s="252">
        <v>1</v>
      </c>
      <c r="N25" s="8">
        <v>3</v>
      </c>
      <c r="O25" s="131"/>
      <c r="P25" s="125"/>
    </row>
    <row r="26" spans="1:16" ht="12.75" customHeight="1">
      <c r="A26" s="2"/>
      <c r="B26" s="1093" t="s">
        <v>149</v>
      </c>
      <c r="C26" s="1093"/>
      <c r="D26" s="2"/>
      <c r="E26" s="17">
        <v>4</v>
      </c>
      <c r="F26" s="252" t="s">
        <v>8</v>
      </c>
      <c r="G26" s="8">
        <v>7</v>
      </c>
      <c r="H26" s="8">
        <v>2</v>
      </c>
      <c r="I26" s="8">
        <v>1</v>
      </c>
      <c r="J26" s="252" t="s">
        <v>8</v>
      </c>
      <c r="K26" s="252">
        <v>2</v>
      </c>
      <c r="L26" s="252">
        <v>1</v>
      </c>
      <c r="M26" s="252" t="s">
        <v>8</v>
      </c>
      <c r="N26" s="8">
        <v>1</v>
      </c>
      <c r="O26" s="131"/>
      <c r="P26" s="125"/>
    </row>
    <row r="27" spans="1:16" ht="12.75" customHeight="1">
      <c r="A27" s="2"/>
      <c r="B27" s="1093" t="s">
        <v>148</v>
      </c>
      <c r="C27" s="1093"/>
      <c r="D27" s="2"/>
      <c r="E27" s="17">
        <v>17</v>
      </c>
      <c r="F27" s="252" t="s">
        <v>8</v>
      </c>
      <c r="G27" s="8">
        <v>5</v>
      </c>
      <c r="H27" s="8">
        <v>2</v>
      </c>
      <c r="I27" s="8">
        <v>3</v>
      </c>
      <c r="J27" s="252" t="s">
        <v>8</v>
      </c>
      <c r="K27" s="252">
        <v>3</v>
      </c>
      <c r="L27" s="252" t="s">
        <v>8</v>
      </c>
      <c r="M27" s="252">
        <v>1</v>
      </c>
      <c r="N27" s="8">
        <v>2</v>
      </c>
      <c r="O27" s="131"/>
      <c r="P27" s="125"/>
    </row>
    <row r="28" spans="1:16" ht="12.75" customHeight="1">
      <c r="A28" s="2"/>
      <c r="B28" s="1093" t="s">
        <v>147</v>
      </c>
      <c r="C28" s="1093"/>
      <c r="D28" s="2"/>
      <c r="E28" s="17">
        <v>5</v>
      </c>
      <c r="F28" s="252" t="s">
        <v>8</v>
      </c>
      <c r="G28" s="8">
        <v>29</v>
      </c>
      <c r="H28" s="8">
        <v>2</v>
      </c>
      <c r="I28" s="8">
        <v>4</v>
      </c>
      <c r="J28" s="8">
        <v>4</v>
      </c>
      <c r="K28" s="252" t="s">
        <v>8</v>
      </c>
      <c r="L28" s="252" t="s">
        <v>8</v>
      </c>
      <c r="M28" s="252">
        <v>1</v>
      </c>
      <c r="N28" s="8">
        <v>3</v>
      </c>
      <c r="O28" s="131"/>
      <c r="P28" s="125"/>
    </row>
    <row r="29" spans="1:16" ht="12.75" customHeight="1">
      <c r="A29" s="2"/>
      <c r="B29" s="1093" t="s">
        <v>146</v>
      </c>
      <c r="C29" s="1093"/>
      <c r="D29" s="2"/>
      <c r="E29" s="17">
        <v>5</v>
      </c>
      <c r="F29" s="252" t="s">
        <v>8</v>
      </c>
      <c r="G29" s="8">
        <v>15</v>
      </c>
      <c r="H29" s="8">
        <v>3</v>
      </c>
      <c r="I29" s="8">
        <v>2</v>
      </c>
      <c r="J29" s="8">
        <v>1</v>
      </c>
      <c r="K29" s="252" t="s">
        <v>8</v>
      </c>
      <c r="L29" s="252">
        <v>1</v>
      </c>
      <c r="M29" s="252" t="s">
        <v>8</v>
      </c>
      <c r="N29" s="8">
        <v>1</v>
      </c>
      <c r="O29" s="131"/>
      <c r="P29" s="125"/>
    </row>
    <row r="30" spans="1:16" ht="12.75" customHeight="1">
      <c r="A30" s="2"/>
      <c r="B30" s="1093" t="s">
        <v>145</v>
      </c>
      <c r="C30" s="1093"/>
      <c r="D30" s="2"/>
      <c r="E30" s="17">
        <v>2</v>
      </c>
      <c r="F30" s="8">
        <v>1</v>
      </c>
      <c r="G30" s="8">
        <v>16</v>
      </c>
      <c r="H30" s="252" t="s">
        <v>8</v>
      </c>
      <c r="I30" s="8">
        <v>3</v>
      </c>
      <c r="J30" s="8">
        <v>2</v>
      </c>
      <c r="K30" s="252">
        <v>1</v>
      </c>
      <c r="L30" s="252" t="s">
        <v>8</v>
      </c>
      <c r="M30" s="252">
        <v>2</v>
      </c>
      <c r="N30" s="8">
        <v>4</v>
      </c>
      <c r="O30" s="131"/>
      <c r="P30" s="125"/>
    </row>
    <row r="31" spans="1:16" ht="12.75" customHeight="1">
      <c r="A31" s="2"/>
      <c r="B31" s="1093" t="s">
        <v>144</v>
      </c>
      <c r="C31" s="1093"/>
      <c r="D31" s="2"/>
      <c r="E31" s="17">
        <v>9</v>
      </c>
      <c r="F31" s="252" t="s">
        <v>8</v>
      </c>
      <c r="G31" s="8">
        <v>4</v>
      </c>
      <c r="H31" s="8">
        <v>4</v>
      </c>
      <c r="I31" s="8">
        <v>1</v>
      </c>
      <c r="J31" s="252">
        <v>1</v>
      </c>
      <c r="K31" s="252">
        <v>3</v>
      </c>
      <c r="L31" s="252" t="s">
        <v>8</v>
      </c>
      <c r="M31" s="252">
        <v>1</v>
      </c>
      <c r="N31" s="8">
        <v>1</v>
      </c>
      <c r="O31" s="131"/>
      <c r="P31" s="125"/>
    </row>
    <row r="32" spans="1:16" ht="19.5" customHeight="1">
      <c r="A32" s="2"/>
      <c r="B32" s="319"/>
      <c r="C32" s="6"/>
      <c r="D32" s="2"/>
      <c r="E32" s="330"/>
      <c r="F32" s="320"/>
      <c r="G32" s="320"/>
      <c r="H32" s="320"/>
      <c r="I32" s="320"/>
      <c r="J32" s="320"/>
      <c r="K32" s="320"/>
      <c r="L32" s="320"/>
      <c r="M32" s="320"/>
      <c r="N32" s="252"/>
      <c r="O32" s="131"/>
      <c r="P32" s="125"/>
    </row>
    <row r="33" spans="1:29" s="93" customFormat="1" ht="12.75" customHeight="1">
      <c r="A33" s="1092" t="s">
        <v>12</v>
      </c>
      <c r="B33" s="1092"/>
      <c r="C33" s="1092"/>
      <c r="D33" s="20"/>
      <c r="E33" s="326">
        <v>30</v>
      </c>
      <c r="F33" s="13">
        <v>3</v>
      </c>
      <c r="G33" s="13">
        <v>133</v>
      </c>
      <c r="H33" s="13">
        <v>18</v>
      </c>
      <c r="I33" s="13">
        <v>17</v>
      </c>
      <c r="J33" s="13">
        <v>12</v>
      </c>
      <c r="K33" s="282">
        <v>35</v>
      </c>
      <c r="L33" s="282">
        <v>1</v>
      </c>
      <c r="M33" s="282">
        <v>4</v>
      </c>
      <c r="N33" s="13">
        <v>13</v>
      </c>
      <c r="O33" s="129"/>
      <c r="P33" s="125"/>
      <c r="Q33" s="123"/>
      <c r="R33" s="123"/>
      <c r="S33" s="123"/>
      <c r="T33" s="123"/>
      <c r="U33" s="123"/>
      <c r="V33" s="123"/>
      <c r="AC33" s="55"/>
    </row>
    <row r="34" spans="1:29" s="98" customFormat="1" ht="6" customHeight="1">
      <c r="A34" s="14"/>
      <c r="B34" s="325"/>
      <c r="C34" s="6"/>
      <c r="D34" s="14"/>
      <c r="E34" s="327"/>
      <c r="F34" s="328"/>
      <c r="G34" s="328"/>
      <c r="H34" s="328"/>
      <c r="I34" s="328"/>
      <c r="J34" s="328"/>
      <c r="K34" s="328"/>
      <c r="L34" s="252"/>
      <c r="M34" s="328"/>
      <c r="N34" s="328"/>
      <c r="O34" s="131"/>
      <c r="P34" s="125"/>
      <c r="AB34" s="93"/>
      <c r="AC34" s="55"/>
    </row>
    <row r="35" spans="1:29" s="98" customFormat="1" ht="10.5" customHeight="1">
      <c r="A35" s="325" t="s">
        <v>67</v>
      </c>
      <c r="B35" s="14"/>
      <c r="C35" s="6"/>
      <c r="D35" s="14"/>
      <c r="E35" s="327"/>
      <c r="F35" s="328"/>
      <c r="G35" s="328"/>
      <c r="H35" s="328"/>
      <c r="I35" s="328"/>
      <c r="J35" s="328"/>
      <c r="K35" s="328"/>
      <c r="L35" s="252"/>
      <c r="M35" s="328"/>
      <c r="N35" s="328"/>
      <c r="O35" s="131"/>
      <c r="P35" s="125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s="98" customFormat="1" ht="6" customHeight="1">
      <c r="A36" s="14"/>
      <c r="B36" s="325"/>
      <c r="C36" s="6"/>
      <c r="D36" s="14"/>
      <c r="E36" s="327"/>
      <c r="F36" s="328"/>
      <c r="G36" s="328"/>
      <c r="H36" s="328"/>
      <c r="I36" s="328"/>
      <c r="J36" s="328"/>
      <c r="K36" s="328"/>
      <c r="L36" s="252"/>
      <c r="M36" s="328"/>
      <c r="N36" s="328"/>
      <c r="O36" s="131"/>
      <c r="P36" s="125"/>
      <c r="AB36" s="93"/>
      <c r="AC36" s="55"/>
    </row>
    <row r="37" spans="1:16" ht="12.75" customHeight="1">
      <c r="A37" s="2"/>
      <c r="B37" s="1093" t="s">
        <v>143</v>
      </c>
      <c r="C37" s="1093"/>
      <c r="D37" s="2"/>
      <c r="E37" s="329" t="s">
        <v>8</v>
      </c>
      <c r="F37" s="8">
        <v>1</v>
      </c>
      <c r="G37" s="8">
        <v>1</v>
      </c>
      <c r="H37" s="8">
        <v>3</v>
      </c>
      <c r="I37" s="8">
        <v>2</v>
      </c>
      <c r="J37" s="8">
        <v>1</v>
      </c>
      <c r="K37" s="252" t="s">
        <v>8</v>
      </c>
      <c r="L37" s="252" t="s">
        <v>8</v>
      </c>
      <c r="M37" s="252" t="s">
        <v>8</v>
      </c>
      <c r="N37" s="252" t="s">
        <v>8</v>
      </c>
      <c r="O37" s="133"/>
      <c r="P37" s="134"/>
    </row>
    <row r="38" spans="1:16" ht="12.75" customHeight="1">
      <c r="A38" s="2"/>
      <c r="B38" s="1093" t="s">
        <v>142</v>
      </c>
      <c r="C38" s="1093"/>
      <c r="D38" s="2"/>
      <c r="E38" s="329" t="s">
        <v>8</v>
      </c>
      <c r="F38" s="252" t="s">
        <v>8</v>
      </c>
      <c r="G38" s="8">
        <v>1</v>
      </c>
      <c r="H38" s="252" t="s">
        <v>8</v>
      </c>
      <c r="I38" s="8">
        <v>1</v>
      </c>
      <c r="J38" s="8">
        <v>2</v>
      </c>
      <c r="K38" s="252">
        <v>5</v>
      </c>
      <c r="L38" s="252" t="s">
        <v>8</v>
      </c>
      <c r="M38" s="252">
        <v>1</v>
      </c>
      <c r="N38" s="8">
        <v>2</v>
      </c>
      <c r="O38" s="131"/>
      <c r="P38" s="125"/>
    </row>
    <row r="39" spans="1:16" ht="12.75" customHeight="1">
      <c r="A39" s="2"/>
      <c r="B39" s="1093" t="s">
        <v>141</v>
      </c>
      <c r="C39" s="1093"/>
      <c r="D39" s="2"/>
      <c r="E39" s="329">
        <v>1</v>
      </c>
      <c r="F39" s="8">
        <v>1</v>
      </c>
      <c r="G39" s="252" t="s">
        <v>8</v>
      </c>
      <c r="H39" s="8">
        <v>1</v>
      </c>
      <c r="I39" s="8">
        <v>2</v>
      </c>
      <c r="J39" s="252">
        <v>1</v>
      </c>
      <c r="K39" s="252" t="s">
        <v>8</v>
      </c>
      <c r="L39" s="252" t="s">
        <v>8</v>
      </c>
      <c r="M39" s="252" t="s">
        <v>8</v>
      </c>
      <c r="N39" s="252">
        <v>1</v>
      </c>
      <c r="O39" s="133"/>
      <c r="P39" s="125"/>
    </row>
    <row r="40" spans="1:16" ht="12.75" customHeight="1">
      <c r="A40" s="2"/>
      <c r="B40" s="1093" t="s">
        <v>139</v>
      </c>
      <c r="C40" s="1093"/>
      <c r="D40" s="2"/>
      <c r="E40" s="329" t="s">
        <v>8</v>
      </c>
      <c r="F40" s="252" t="s">
        <v>8</v>
      </c>
      <c r="G40" s="8">
        <v>2</v>
      </c>
      <c r="H40" s="8">
        <v>1</v>
      </c>
      <c r="I40" s="8">
        <v>1</v>
      </c>
      <c r="J40" s="252" t="s">
        <v>8</v>
      </c>
      <c r="K40" s="252" t="s">
        <v>8</v>
      </c>
      <c r="L40" s="252" t="s">
        <v>8</v>
      </c>
      <c r="M40" s="252" t="s">
        <v>8</v>
      </c>
      <c r="N40" s="252" t="s">
        <v>8</v>
      </c>
      <c r="O40" s="133"/>
      <c r="P40" s="134"/>
    </row>
    <row r="41" spans="1:16" ht="6" customHeight="1">
      <c r="A41" s="2"/>
      <c r="B41" s="273"/>
      <c r="C41" s="6"/>
      <c r="D41" s="2"/>
      <c r="E41" s="330"/>
      <c r="F41" s="252"/>
      <c r="G41" s="252"/>
      <c r="H41" s="321"/>
      <c r="I41" s="321"/>
      <c r="J41" s="321"/>
      <c r="K41" s="252"/>
      <c r="L41" s="252"/>
      <c r="M41" s="252"/>
      <c r="N41" s="252"/>
      <c r="O41" s="131"/>
      <c r="P41" s="125"/>
    </row>
    <row r="42" spans="1:16" ht="12.75" customHeight="1">
      <c r="A42" s="273" t="s">
        <v>56</v>
      </c>
      <c r="B42" s="319"/>
      <c r="C42" s="6"/>
      <c r="D42" s="2"/>
      <c r="E42" s="330"/>
      <c r="F42" s="252"/>
      <c r="G42" s="252"/>
      <c r="H42" s="321"/>
      <c r="I42" s="321"/>
      <c r="J42" s="321"/>
      <c r="K42" s="252"/>
      <c r="L42" s="252"/>
      <c r="M42" s="252"/>
      <c r="N42" s="252"/>
      <c r="O42" s="131"/>
      <c r="P42" s="125"/>
    </row>
    <row r="43" spans="1:16" ht="6" customHeight="1">
      <c r="A43" s="2"/>
      <c r="B43" s="273"/>
      <c r="C43" s="6"/>
      <c r="D43" s="2"/>
      <c r="E43" s="330"/>
      <c r="F43" s="252"/>
      <c r="G43" s="252"/>
      <c r="H43" s="321"/>
      <c r="I43" s="321"/>
      <c r="J43" s="321"/>
      <c r="K43" s="252"/>
      <c r="L43" s="252"/>
      <c r="M43" s="252"/>
      <c r="N43" s="252"/>
      <c r="O43" s="131"/>
      <c r="P43" s="125"/>
    </row>
    <row r="44" spans="1:16" ht="12.75" customHeight="1">
      <c r="A44" s="2"/>
      <c r="B44" s="1093" t="s">
        <v>143</v>
      </c>
      <c r="C44" s="1093"/>
      <c r="D44" s="2"/>
      <c r="E44" s="329" t="s">
        <v>8</v>
      </c>
      <c r="F44" s="252" t="s">
        <v>8</v>
      </c>
      <c r="G44" s="8">
        <v>24</v>
      </c>
      <c r="H44" s="252" t="s">
        <v>8</v>
      </c>
      <c r="I44" s="8">
        <v>3</v>
      </c>
      <c r="J44" s="252" t="s">
        <v>8</v>
      </c>
      <c r="K44" s="252">
        <v>3</v>
      </c>
      <c r="L44" s="252" t="s">
        <v>8</v>
      </c>
      <c r="M44" s="252" t="s">
        <v>8</v>
      </c>
      <c r="N44" s="252" t="s">
        <v>8</v>
      </c>
      <c r="O44" s="191"/>
      <c r="P44" s="134"/>
    </row>
    <row r="45" spans="1:16" ht="12.75" customHeight="1">
      <c r="A45" s="2"/>
      <c r="B45" s="1093" t="s">
        <v>142</v>
      </c>
      <c r="C45" s="1093"/>
      <c r="D45" s="2"/>
      <c r="E45" s="17">
        <v>4</v>
      </c>
      <c r="F45" s="252" t="s">
        <v>8</v>
      </c>
      <c r="G45" s="8">
        <v>9</v>
      </c>
      <c r="H45" s="8">
        <v>3</v>
      </c>
      <c r="I45" s="252" t="s">
        <v>8</v>
      </c>
      <c r="J45" s="8">
        <v>1</v>
      </c>
      <c r="K45" s="252">
        <v>2</v>
      </c>
      <c r="L45" s="252">
        <v>1</v>
      </c>
      <c r="M45" s="252">
        <v>1</v>
      </c>
      <c r="N45" s="8">
        <v>1</v>
      </c>
      <c r="O45" s="131"/>
      <c r="P45" s="125"/>
    </row>
    <row r="46" spans="1:16" ht="12.75" customHeight="1">
      <c r="A46" s="2"/>
      <c r="B46" s="1093" t="s">
        <v>141</v>
      </c>
      <c r="C46" s="1093"/>
      <c r="D46" s="2"/>
      <c r="E46" s="17">
        <v>3</v>
      </c>
      <c r="F46" s="252" t="s">
        <v>8</v>
      </c>
      <c r="G46" s="8">
        <v>21</v>
      </c>
      <c r="H46" s="252" t="s">
        <v>8</v>
      </c>
      <c r="I46" s="252" t="s">
        <v>8</v>
      </c>
      <c r="J46" s="252" t="s">
        <v>8</v>
      </c>
      <c r="K46" s="252">
        <v>15</v>
      </c>
      <c r="L46" s="252" t="s">
        <v>8</v>
      </c>
      <c r="M46" s="252" t="s">
        <v>8</v>
      </c>
      <c r="N46" s="252" t="s">
        <v>8</v>
      </c>
      <c r="O46" s="131"/>
      <c r="P46" s="125"/>
    </row>
    <row r="47" spans="1:16" ht="12.75" customHeight="1">
      <c r="A47" s="2"/>
      <c r="B47" s="1093" t="s">
        <v>140</v>
      </c>
      <c r="C47" s="1093"/>
      <c r="D47" s="2"/>
      <c r="E47" s="17">
        <v>1</v>
      </c>
      <c r="F47" s="252" t="s">
        <v>8</v>
      </c>
      <c r="G47" s="8">
        <v>10</v>
      </c>
      <c r="H47" s="8">
        <v>1</v>
      </c>
      <c r="I47" s="8">
        <v>3</v>
      </c>
      <c r="J47" s="252" t="s">
        <v>8</v>
      </c>
      <c r="K47" s="252" t="s">
        <v>8</v>
      </c>
      <c r="L47" s="252" t="s">
        <v>8</v>
      </c>
      <c r="M47" s="252" t="s">
        <v>8</v>
      </c>
      <c r="N47" s="8">
        <v>1</v>
      </c>
      <c r="O47" s="131"/>
      <c r="P47" s="125"/>
    </row>
    <row r="48" spans="1:16" ht="12.75" customHeight="1">
      <c r="A48" s="2"/>
      <c r="B48" s="1093" t="s">
        <v>139</v>
      </c>
      <c r="C48" s="1093"/>
      <c r="D48" s="2"/>
      <c r="E48" s="17">
        <v>7</v>
      </c>
      <c r="F48" s="252" t="s">
        <v>8</v>
      </c>
      <c r="G48" s="8">
        <v>9</v>
      </c>
      <c r="H48" s="8">
        <v>1</v>
      </c>
      <c r="I48" s="8">
        <v>2</v>
      </c>
      <c r="J48" s="252">
        <v>1</v>
      </c>
      <c r="K48" s="252">
        <v>1</v>
      </c>
      <c r="L48" s="252" t="s">
        <v>8</v>
      </c>
      <c r="M48" s="252" t="s">
        <v>8</v>
      </c>
      <c r="N48" s="8">
        <v>3</v>
      </c>
      <c r="O48" s="131"/>
      <c r="P48" s="125"/>
    </row>
    <row r="49" spans="1:16" ht="12.75" customHeight="1">
      <c r="A49" s="2"/>
      <c r="B49" s="1093" t="s">
        <v>138</v>
      </c>
      <c r="C49" s="1093"/>
      <c r="D49" s="2"/>
      <c r="E49" s="329" t="s">
        <v>8</v>
      </c>
      <c r="F49" s="8">
        <v>1</v>
      </c>
      <c r="G49" s="8">
        <v>10</v>
      </c>
      <c r="H49" s="8">
        <v>5</v>
      </c>
      <c r="I49" s="8">
        <v>2</v>
      </c>
      <c r="J49" s="252">
        <v>2</v>
      </c>
      <c r="K49" s="252">
        <v>4</v>
      </c>
      <c r="L49" s="252" t="s">
        <v>8</v>
      </c>
      <c r="M49" s="252" t="s">
        <v>8</v>
      </c>
      <c r="N49" s="252" t="s">
        <v>8</v>
      </c>
      <c r="O49" s="133"/>
      <c r="P49" s="134"/>
    </row>
    <row r="50" spans="1:16" ht="12.75" customHeight="1">
      <c r="A50" s="2"/>
      <c r="B50" s="1093" t="s">
        <v>137</v>
      </c>
      <c r="C50" s="1093"/>
      <c r="D50" s="2"/>
      <c r="E50" s="17">
        <v>6</v>
      </c>
      <c r="F50" s="252" t="s">
        <v>8</v>
      </c>
      <c r="G50" s="8">
        <v>22</v>
      </c>
      <c r="H50" s="252" t="s">
        <v>8</v>
      </c>
      <c r="I50" s="252" t="s">
        <v>8</v>
      </c>
      <c r="J50" s="252">
        <v>1</v>
      </c>
      <c r="K50" s="252">
        <v>1</v>
      </c>
      <c r="L50" s="252" t="s">
        <v>8</v>
      </c>
      <c r="M50" s="252">
        <v>2</v>
      </c>
      <c r="N50" s="8">
        <v>3</v>
      </c>
      <c r="O50" s="131"/>
      <c r="P50" s="125"/>
    </row>
    <row r="51" spans="1:16" ht="12.75" customHeight="1">
      <c r="A51" s="2"/>
      <c r="B51" s="1093" t="s">
        <v>136</v>
      </c>
      <c r="C51" s="1093"/>
      <c r="D51" s="2"/>
      <c r="E51" s="17">
        <v>1</v>
      </c>
      <c r="F51" s="252" t="s">
        <v>8</v>
      </c>
      <c r="G51" s="8">
        <v>11</v>
      </c>
      <c r="H51" s="8">
        <v>2</v>
      </c>
      <c r="I51" s="8">
        <v>1</v>
      </c>
      <c r="J51" s="8">
        <v>1</v>
      </c>
      <c r="K51" s="252">
        <v>4</v>
      </c>
      <c r="L51" s="252" t="s">
        <v>8</v>
      </c>
      <c r="M51" s="252" t="s">
        <v>8</v>
      </c>
      <c r="N51" s="252">
        <v>1</v>
      </c>
      <c r="O51" s="133"/>
      <c r="P51" s="134"/>
    </row>
    <row r="52" spans="1:16" ht="12.75" customHeight="1">
      <c r="A52" s="2"/>
      <c r="B52" s="1093" t="s">
        <v>135</v>
      </c>
      <c r="C52" s="1093"/>
      <c r="D52" s="2"/>
      <c r="E52" s="17">
        <v>7</v>
      </c>
      <c r="F52" s="252" t="s">
        <v>8</v>
      </c>
      <c r="G52" s="8">
        <v>13</v>
      </c>
      <c r="H52" s="8">
        <v>1</v>
      </c>
      <c r="I52" s="252" t="s">
        <v>8</v>
      </c>
      <c r="J52" s="8">
        <v>2</v>
      </c>
      <c r="K52" s="252" t="s">
        <v>8</v>
      </c>
      <c r="L52" s="252" t="s">
        <v>8</v>
      </c>
      <c r="M52" s="252" t="s">
        <v>8</v>
      </c>
      <c r="N52" s="8">
        <v>1</v>
      </c>
      <c r="O52" s="131"/>
      <c r="P52" s="125"/>
    </row>
    <row r="53" spans="1:16" ht="19.5" customHeight="1">
      <c r="A53" s="2"/>
      <c r="B53" s="319"/>
      <c r="C53" s="6"/>
      <c r="D53" s="2"/>
      <c r="E53" s="330"/>
      <c r="F53" s="252"/>
      <c r="G53" s="321"/>
      <c r="H53" s="252"/>
      <c r="I53" s="252"/>
      <c r="J53" s="321"/>
      <c r="K53" s="252"/>
      <c r="L53" s="252"/>
      <c r="M53" s="252"/>
      <c r="N53" s="252"/>
      <c r="O53" s="131"/>
      <c r="P53" s="125"/>
    </row>
    <row r="54" spans="1:29" s="93" customFormat="1" ht="12.75" customHeight="1">
      <c r="A54" s="1092" t="s">
        <v>13</v>
      </c>
      <c r="B54" s="1092"/>
      <c r="C54" s="1092"/>
      <c r="D54" s="20"/>
      <c r="E54" s="326">
        <v>112</v>
      </c>
      <c r="F54" s="13">
        <v>5</v>
      </c>
      <c r="G54" s="13">
        <v>52</v>
      </c>
      <c r="H54" s="13">
        <v>51</v>
      </c>
      <c r="I54" s="13">
        <v>28</v>
      </c>
      <c r="J54" s="13">
        <v>23</v>
      </c>
      <c r="K54" s="282">
        <v>26</v>
      </c>
      <c r="L54" s="282">
        <v>3</v>
      </c>
      <c r="M54" s="282">
        <v>5</v>
      </c>
      <c r="N54" s="13">
        <v>38</v>
      </c>
      <c r="O54" s="129"/>
      <c r="P54" s="125"/>
      <c r="S54" s="123"/>
      <c r="AC54" s="55"/>
    </row>
    <row r="55" spans="1:29" s="98" customFormat="1" ht="6" customHeight="1">
      <c r="A55" s="14"/>
      <c r="B55" s="325"/>
      <c r="C55" s="6"/>
      <c r="D55" s="14"/>
      <c r="E55" s="327"/>
      <c r="F55" s="328"/>
      <c r="G55" s="328"/>
      <c r="H55" s="328"/>
      <c r="I55" s="328"/>
      <c r="J55" s="328"/>
      <c r="K55" s="328"/>
      <c r="L55" s="252"/>
      <c r="M55" s="328"/>
      <c r="N55" s="328"/>
      <c r="O55" s="131"/>
      <c r="P55" s="125"/>
      <c r="AB55" s="93"/>
      <c r="AC55" s="55"/>
    </row>
    <row r="56" spans="1:29" s="98" customFormat="1" ht="10.5" customHeight="1">
      <c r="A56" s="325" t="s">
        <v>67</v>
      </c>
      <c r="B56" s="14"/>
      <c r="C56" s="6"/>
      <c r="D56" s="14"/>
      <c r="E56" s="327"/>
      <c r="F56" s="331"/>
      <c r="G56" s="331"/>
      <c r="H56" s="331"/>
      <c r="I56" s="331"/>
      <c r="J56" s="331"/>
      <c r="K56" s="331"/>
      <c r="L56" s="331"/>
      <c r="M56" s="331"/>
      <c r="N56" s="331"/>
      <c r="O56" s="131"/>
      <c r="P56" s="125"/>
      <c r="AB56" s="93"/>
      <c r="AC56" s="55"/>
    </row>
    <row r="57" spans="1:29" s="98" customFormat="1" ht="6" customHeight="1">
      <c r="A57" s="14"/>
      <c r="B57" s="325"/>
      <c r="C57" s="6"/>
      <c r="D57" s="14"/>
      <c r="E57" s="327"/>
      <c r="F57" s="328"/>
      <c r="G57" s="328"/>
      <c r="H57" s="328"/>
      <c r="I57" s="328"/>
      <c r="J57" s="328"/>
      <c r="K57" s="328"/>
      <c r="L57" s="252"/>
      <c r="M57" s="328"/>
      <c r="N57" s="328"/>
      <c r="O57" s="131"/>
      <c r="P57" s="125"/>
      <c r="AB57" s="93"/>
      <c r="AC57" s="55"/>
    </row>
    <row r="58" spans="1:16" ht="12.75" customHeight="1">
      <c r="A58" s="2"/>
      <c r="B58" s="1093" t="s">
        <v>103</v>
      </c>
      <c r="C58" s="1093"/>
      <c r="D58" s="2"/>
      <c r="E58" s="17">
        <v>1</v>
      </c>
      <c r="F58" s="252" t="s">
        <v>8</v>
      </c>
      <c r="G58" s="8">
        <v>2</v>
      </c>
      <c r="H58" s="252" t="s">
        <v>8</v>
      </c>
      <c r="I58" s="8">
        <v>1</v>
      </c>
      <c r="J58" s="252" t="s">
        <v>8</v>
      </c>
      <c r="K58" s="252" t="s">
        <v>8</v>
      </c>
      <c r="L58" s="252" t="s">
        <v>8</v>
      </c>
      <c r="M58" s="252">
        <v>1</v>
      </c>
      <c r="N58" s="8">
        <v>2</v>
      </c>
      <c r="O58" s="131"/>
      <c r="P58" s="125"/>
    </row>
    <row r="59" spans="1:16" ht="12.75" customHeight="1">
      <c r="A59" s="2"/>
      <c r="B59" s="1093" t="s">
        <v>134</v>
      </c>
      <c r="C59" s="1093"/>
      <c r="D59" s="2"/>
      <c r="E59" s="329" t="s">
        <v>8</v>
      </c>
      <c r="F59" s="252" t="s">
        <v>8</v>
      </c>
      <c r="G59" s="8">
        <v>2</v>
      </c>
      <c r="H59" s="8">
        <v>1</v>
      </c>
      <c r="I59" s="8">
        <v>2</v>
      </c>
      <c r="J59" s="252" t="s">
        <v>8</v>
      </c>
      <c r="K59" s="252"/>
      <c r="L59" s="252" t="s">
        <v>8</v>
      </c>
      <c r="M59" s="252" t="s">
        <v>8</v>
      </c>
      <c r="N59" s="252">
        <v>2</v>
      </c>
      <c r="O59" s="133"/>
      <c r="P59" s="134"/>
    </row>
    <row r="60" spans="1:16" ht="12.75" customHeight="1">
      <c r="A60" s="2"/>
      <c r="B60" s="1093" t="s">
        <v>105</v>
      </c>
      <c r="C60" s="1093"/>
      <c r="D60" s="2"/>
      <c r="E60" s="17">
        <v>1</v>
      </c>
      <c r="F60" s="8">
        <v>2</v>
      </c>
      <c r="G60" s="8">
        <v>4</v>
      </c>
      <c r="H60" s="8">
        <v>4</v>
      </c>
      <c r="I60" s="8">
        <v>1</v>
      </c>
      <c r="J60" s="8">
        <v>5</v>
      </c>
      <c r="K60" s="252" t="s">
        <v>8</v>
      </c>
      <c r="L60" s="252" t="s">
        <v>8</v>
      </c>
      <c r="M60" s="252">
        <v>2</v>
      </c>
      <c r="N60" s="8">
        <v>3</v>
      </c>
      <c r="O60" s="131"/>
      <c r="P60" s="125"/>
    </row>
    <row r="61" spans="1:16" ht="12.75" customHeight="1">
      <c r="A61" s="2"/>
      <c r="B61" s="1093" t="s">
        <v>133</v>
      </c>
      <c r="C61" s="1093"/>
      <c r="D61" s="2"/>
      <c r="E61" s="17">
        <v>1</v>
      </c>
      <c r="F61" s="8">
        <v>1</v>
      </c>
      <c r="G61" s="8">
        <v>2</v>
      </c>
      <c r="H61" s="8">
        <v>18</v>
      </c>
      <c r="I61" s="8">
        <v>6</v>
      </c>
      <c r="J61" s="8">
        <v>8</v>
      </c>
      <c r="K61" s="252" t="s">
        <v>8</v>
      </c>
      <c r="L61" s="252">
        <v>1</v>
      </c>
      <c r="M61" s="252">
        <v>1</v>
      </c>
      <c r="N61" s="8">
        <v>11</v>
      </c>
      <c r="O61" s="131"/>
      <c r="P61" s="125"/>
    </row>
    <row r="62" spans="2:16" ht="12.75" customHeight="1">
      <c r="B62" s="1090" t="s">
        <v>132</v>
      </c>
      <c r="C62" s="1090"/>
      <c r="E62" s="329" t="s">
        <v>8</v>
      </c>
      <c r="F62" s="252" t="s">
        <v>8</v>
      </c>
      <c r="G62" s="8">
        <v>2</v>
      </c>
      <c r="H62" s="8">
        <v>3</v>
      </c>
      <c r="I62" s="8">
        <v>1</v>
      </c>
      <c r="J62" s="8">
        <v>1</v>
      </c>
      <c r="K62" s="252">
        <v>1</v>
      </c>
      <c r="L62" s="252" t="s">
        <v>8</v>
      </c>
      <c r="M62" s="252" t="s">
        <v>8</v>
      </c>
      <c r="N62" s="8">
        <v>1</v>
      </c>
      <c r="O62" s="211"/>
      <c r="P62" s="125"/>
    </row>
    <row r="63" spans="2:14" ht="11.25" customHeight="1">
      <c r="B63" s="112" t="s">
        <v>7</v>
      </c>
      <c r="E63" s="49"/>
      <c r="F63" s="46"/>
      <c r="G63" s="46"/>
      <c r="H63" s="46"/>
      <c r="I63" s="46"/>
      <c r="J63" s="46"/>
      <c r="K63" s="57"/>
      <c r="L63" s="46"/>
      <c r="M63" s="57"/>
      <c r="N63" s="46"/>
    </row>
    <row r="64" spans="1:14" ht="33" customHeight="1">
      <c r="A64" s="1091" t="s">
        <v>339</v>
      </c>
      <c r="B64" s="1091"/>
      <c r="C64" s="109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</row>
    <row r="65" spans="2:16" ht="12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P65" s="57"/>
    </row>
    <row r="66" spans="2:14" ht="12.75" customHeight="1">
      <c r="B66" s="115"/>
      <c r="C66" s="115"/>
      <c r="D66" s="53"/>
      <c r="E66" s="135"/>
      <c r="F66" s="57"/>
      <c r="G66" s="136"/>
      <c r="H66" s="57"/>
      <c r="I66" s="57"/>
      <c r="J66" s="136"/>
      <c r="K66" s="57"/>
      <c r="L66" s="57"/>
      <c r="M66" s="57"/>
      <c r="N66" s="57"/>
    </row>
    <row r="67" spans="2:14" ht="12.75" customHeight="1">
      <c r="B67" s="1099"/>
      <c r="C67" s="1099"/>
      <c r="E67" s="132"/>
      <c r="F67" s="62"/>
      <c r="G67" s="62"/>
      <c r="H67" s="57"/>
      <c r="I67" s="57"/>
      <c r="J67" s="62"/>
      <c r="K67" s="62"/>
      <c r="L67" s="57"/>
      <c r="M67" s="62"/>
      <c r="N67" s="62"/>
    </row>
    <row r="68" spans="2:14" ht="12.75" customHeight="1">
      <c r="B68" s="115"/>
      <c r="C68" s="115"/>
      <c r="E68" s="132"/>
      <c r="F68" s="62"/>
      <c r="G68" s="62"/>
      <c r="H68" s="57"/>
      <c r="I68" s="57"/>
      <c r="J68" s="62"/>
      <c r="K68" s="62"/>
      <c r="L68" s="57"/>
      <c r="M68" s="62"/>
      <c r="N68" s="62"/>
    </row>
    <row r="69" spans="2:14" ht="12.75" customHeight="1">
      <c r="B69" s="115"/>
      <c r="C69" s="115"/>
      <c r="E69" s="132"/>
      <c r="F69" s="57"/>
      <c r="G69" s="62"/>
      <c r="H69" s="57"/>
      <c r="I69" s="57"/>
      <c r="J69" s="62"/>
      <c r="K69" s="62"/>
      <c r="L69" s="57"/>
      <c r="M69" s="62"/>
      <c r="N69" s="57"/>
    </row>
    <row r="70" spans="2:14" ht="12.75" customHeight="1">
      <c r="B70" s="115"/>
      <c r="C70" s="115"/>
      <c r="E70" s="132"/>
      <c r="F70" s="57"/>
      <c r="G70" s="62"/>
      <c r="H70" s="62"/>
      <c r="I70" s="62"/>
      <c r="J70" s="57"/>
      <c r="K70" s="62"/>
      <c r="L70" s="57"/>
      <c r="M70" s="57"/>
      <c r="N70" s="57"/>
    </row>
  </sheetData>
  <sheetProtection/>
  <mergeCells count="49">
    <mergeCell ref="A3:N3"/>
    <mergeCell ref="A4:N4"/>
    <mergeCell ref="A6:D13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8:O9"/>
    <mergeCell ref="P8:P9"/>
    <mergeCell ref="E13:N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A33:C33"/>
    <mergeCell ref="B37:C37"/>
    <mergeCell ref="B38:C38"/>
    <mergeCell ref="B39:C39"/>
    <mergeCell ref="B40:C40"/>
    <mergeCell ref="B44:C44"/>
    <mergeCell ref="B45:C45"/>
    <mergeCell ref="B46:C46"/>
    <mergeCell ref="B47:C47"/>
    <mergeCell ref="B48:C48"/>
    <mergeCell ref="B49:C49"/>
    <mergeCell ref="B50:C50"/>
    <mergeCell ref="B51:C51"/>
    <mergeCell ref="B62:C62"/>
    <mergeCell ref="A64:N64"/>
    <mergeCell ref="B67:C67"/>
    <mergeCell ref="B52:C52"/>
    <mergeCell ref="A54:C54"/>
    <mergeCell ref="B58:C58"/>
    <mergeCell ref="B59:C59"/>
    <mergeCell ref="B60:C60"/>
    <mergeCell ref="B61:C61"/>
  </mergeCells>
  <printOptions/>
  <pageMargins left="0.472440944881889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36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O33" sqref="O33"/>
    </sheetView>
  </sheetViews>
  <sheetFormatPr defaultColWidth="11.421875" defaultRowHeight="12.75"/>
  <cols>
    <col min="1" max="1" width="1.7109375" style="55" customWidth="1"/>
    <col min="2" max="2" width="5.140625" style="112" customWidth="1"/>
    <col min="3" max="3" width="19.7109375" style="55" customWidth="1"/>
    <col min="4" max="4" width="0.85546875" style="55" customWidth="1"/>
    <col min="5" max="5" width="6.8515625" style="55" customWidth="1"/>
    <col min="6" max="6" width="7.28125" style="55" customWidth="1"/>
    <col min="7" max="7" width="7.421875" style="55" customWidth="1"/>
    <col min="8" max="9" width="7.140625" style="55" customWidth="1"/>
    <col min="10" max="10" width="7.28125" style="55" customWidth="1"/>
    <col min="11" max="11" width="7.00390625" style="55" customWidth="1"/>
    <col min="12" max="12" width="9.28125" style="55" customWidth="1"/>
    <col min="13" max="14" width="7.140625" style="55" customWidth="1"/>
    <col min="15" max="15" width="12.140625" style="55" customWidth="1"/>
    <col min="16" max="16" width="10.140625" style="55" customWidth="1"/>
    <col min="17" max="17" width="4.28125" style="55" bestFit="1" customWidth="1"/>
    <col min="18" max="19" width="4.421875" style="55" bestFit="1" customWidth="1"/>
    <col min="20" max="20" width="5.421875" style="55" bestFit="1" customWidth="1"/>
    <col min="21" max="21" width="4.421875" style="55" bestFit="1" customWidth="1"/>
    <col min="22" max="22" width="4.57421875" style="55" bestFit="1" customWidth="1"/>
    <col min="23" max="23" width="4.28125" style="55" bestFit="1" customWidth="1"/>
    <col min="24" max="26" width="4.140625" style="55" bestFit="1" customWidth="1"/>
    <col min="27" max="27" width="3.8515625" style="55" bestFit="1" customWidth="1"/>
    <col min="28" max="28" width="3.8515625" style="56" customWidth="1"/>
    <col min="29" max="29" width="11.421875" style="55" customWidth="1"/>
    <col min="30" max="30" width="6.00390625" style="55" customWidth="1"/>
    <col min="31" max="16384" width="11.421875" style="55" customWidth="1"/>
  </cols>
  <sheetData>
    <row r="1" spans="2:14" s="87" customFormat="1" ht="8.25" customHeight="1">
      <c r="B1" s="791"/>
      <c r="C1" s="791"/>
      <c r="D1" s="791"/>
      <c r="E1" s="791"/>
      <c r="F1" s="791"/>
      <c r="G1" s="791"/>
      <c r="H1" s="791"/>
      <c r="I1" s="791"/>
      <c r="J1" s="791"/>
      <c r="K1" s="792"/>
      <c r="L1" s="792"/>
      <c r="M1" s="792"/>
      <c r="N1" s="792"/>
    </row>
    <row r="2" spans="1:14" s="87" customFormat="1" ht="9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2"/>
      <c r="L2" s="792"/>
      <c r="M2" s="792"/>
      <c r="N2" s="792"/>
    </row>
    <row r="3" spans="1:14" s="87" customFormat="1" ht="12.75">
      <c r="A3" s="1100" t="s">
        <v>427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</row>
    <row r="4" spans="1:14" s="87" customFormat="1" ht="12.75" customHeight="1">
      <c r="A4" s="1111" t="s">
        <v>191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2"/>
      <c r="L4" s="1112"/>
      <c r="M4" s="1112"/>
      <c r="N4" s="1112"/>
    </row>
    <row r="5" spans="1:10" ht="6.75" customHeight="1">
      <c r="A5" s="2"/>
      <c r="B5" s="319"/>
      <c r="C5" s="2"/>
      <c r="D5" s="2"/>
      <c r="E5" s="2"/>
      <c r="F5" s="2"/>
      <c r="G5" s="2"/>
      <c r="H5" s="2"/>
      <c r="I5" s="2"/>
      <c r="J5" s="2"/>
    </row>
    <row r="6" spans="1:14" ht="11.25" customHeight="1">
      <c r="A6" s="1051" t="s">
        <v>83</v>
      </c>
      <c r="B6" s="1051"/>
      <c r="C6" s="1051"/>
      <c r="D6" s="1052"/>
      <c r="E6" s="1109" t="s">
        <v>428</v>
      </c>
      <c r="F6" s="1109" t="s">
        <v>429</v>
      </c>
      <c r="G6" s="1109" t="s">
        <v>292</v>
      </c>
      <c r="H6" s="1109" t="s">
        <v>29</v>
      </c>
      <c r="I6" s="1109" t="s">
        <v>285</v>
      </c>
      <c r="J6" s="1109" t="s">
        <v>291</v>
      </c>
      <c r="K6" s="1105" t="s">
        <v>368</v>
      </c>
      <c r="L6" s="1105" t="s">
        <v>331</v>
      </c>
      <c r="M6" s="1106" t="s">
        <v>370</v>
      </c>
      <c r="N6" s="1106" t="s">
        <v>369</v>
      </c>
    </row>
    <row r="7" spans="1:14" ht="9.75">
      <c r="A7" s="1053"/>
      <c r="B7" s="1053"/>
      <c r="C7" s="1053"/>
      <c r="D7" s="1054"/>
      <c r="E7" s="1109"/>
      <c r="F7" s="1109"/>
      <c r="G7" s="1109"/>
      <c r="H7" s="1109"/>
      <c r="I7" s="1109"/>
      <c r="J7" s="1109"/>
      <c r="K7" s="1105"/>
      <c r="L7" s="1105"/>
      <c r="M7" s="1106"/>
      <c r="N7" s="1106"/>
    </row>
    <row r="8" spans="1:16" ht="9.75">
      <c r="A8" s="1053"/>
      <c r="B8" s="1053"/>
      <c r="C8" s="1053"/>
      <c r="D8" s="1054"/>
      <c r="E8" s="1109"/>
      <c r="F8" s="1109"/>
      <c r="G8" s="1109"/>
      <c r="H8" s="1109"/>
      <c r="I8" s="1109"/>
      <c r="J8" s="1109"/>
      <c r="K8" s="1105"/>
      <c r="L8" s="1105"/>
      <c r="M8" s="1106"/>
      <c r="N8" s="1106"/>
      <c r="O8" s="1110"/>
      <c r="P8" s="1110"/>
    </row>
    <row r="9" spans="1:16" ht="9.75">
      <c r="A9" s="1053"/>
      <c r="B9" s="1053"/>
      <c r="C9" s="1053"/>
      <c r="D9" s="1054"/>
      <c r="E9" s="1109"/>
      <c r="F9" s="1109"/>
      <c r="G9" s="1109"/>
      <c r="H9" s="1109"/>
      <c r="I9" s="1109"/>
      <c r="J9" s="1109"/>
      <c r="K9" s="1105"/>
      <c r="L9" s="1105"/>
      <c r="M9" s="1106"/>
      <c r="N9" s="1106"/>
      <c r="O9" s="1110"/>
      <c r="P9" s="1110"/>
    </row>
    <row r="10" spans="1:14" ht="9.75">
      <c r="A10" s="1053"/>
      <c r="B10" s="1053"/>
      <c r="C10" s="1053"/>
      <c r="D10" s="1054"/>
      <c r="E10" s="1109"/>
      <c r="F10" s="1109"/>
      <c r="G10" s="1109"/>
      <c r="H10" s="1109"/>
      <c r="I10" s="1109"/>
      <c r="J10" s="1109"/>
      <c r="K10" s="1105"/>
      <c r="L10" s="1105"/>
      <c r="M10" s="1106"/>
      <c r="N10" s="1106"/>
    </row>
    <row r="11" spans="1:14" ht="9.75">
      <c r="A11" s="1053"/>
      <c r="B11" s="1053"/>
      <c r="C11" s="1053"/>
      <c r="D11" s="1054"/>
      <c r="E11" s="1109"/>
      <c r="F11" s="1109"/>
      <c r="G11" s="1109"/>
      <c r="H11" s="1109"/>
      <c r="I11" s="1109"/>
      <c r="J11" s="1109"/>
      <c r="K11" s="1105"/>
      <c r="L11" s="1105"/>
      <c r="M11" s="1106"/>
      <c r="N11" s="1106"/>
    </row>
    <row r="12" spans="1:30" ht="9.75">
      <c r="A12" s="1053"/>
      <c r="B12" s="1053"/>
      <c r="C12" s="1053"/>
      <c r="D12" s="1054"/>
      <c r="E12" s="1109"/>
      <c r="F12" s="1109"/>
      <c r="G12" s="1109"/>
      <c r="H12" s="1109"/>
      <c r="I12" s="1109"/>
      <c r="J12" s="1109"/>
      <c r="K12" s="1105"/>
      <c r="L12" s="1105"/>
      <c r="M12" s="1106"/>
      <c r="N12" s="110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3"/>
      <c r="AC12" s="98"/>
      <c r="AD12" s="98"/>
    </row>
    <row r="13" spans="1:30" ht="11.25" customHeight="1">
      <c r="A13" s="1055"/>
      <c r="B13" s="1055"/>
      <c r="C13" s="1055"/>
      <c r="D13" s="1056"/>
      <c r="E13" s="1034" t="s">
        <v>2</v>
      </c>
      <c r="F13" s="1035"/>
      <c r="G13" s="1035"/>
      <c r="H13" s="1035"/>
      <c r="I13" s="1035"/>
      <c r="J13" s="1035"/>
      <c r="K13" s="1078"/>
      <c r="L13" s="1078"/>
      <c r="M13" s="1078"/>
      <c r="N13" s="107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3"/>
      <c r="AC13" s="98"/>
      <c r="AD13" s="98"/>
    </row>
    <row r="14" spans="1:30" ht="7.5" customHeight="1">
      <c r="A14" s="2"/>
      <c r="B14" s="319"/>
      <c r="C14" s="9"/>
      <c r="D14" s="7"/>
      <c r="E14" s="2"/>
      <c r="F14" s="2"/>
      <c r="G14" s="2"/>
      <c r="H14" s="2"/>
      <c r="I14" s="2"/>
      <c r="J14" s="2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3"/>
      <c r="AC14" s="98"/>
      <c r="AD14" s="98"/>
    </row>
    <row r="15" spans="1:30" ht="12" customHeight="1">
      <c r="A15" s="273" t="s">
        <v>56</v>
      </c>
      <c r="B15" s="319"/>
      <c r="C15" s="6"/>
      <c r="D15" s="7"/>
      <c r="E15" s="320"/>
      <c r="F15" s="320"/>
      <c r="G15" s="320"/>
      <c r="H15" s="320"/>
      <c r="I15" s="320"/>
      <c r="J15" s="320"/>
      <c r="K15" s="132"/>
      <c r="L15" s="132"/>
      <c r="M15" s="132"/>
      <c r="N15" s="132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93"/>
      <c r="AC15" s="98"/>
      <c r="AD15" s="98"/>
    </row>
    <row r="16" spans="1:30" ht="6" customHeight="1">
      <c r="A16" s="2"/>
      <c r="B16" s="273"/>
      <c r="C16" s="6"/>
      <c r="D16" s="7"/>
      <c r="E16" s="320"/>
      <c r="F16" s="321"/>
      <c r="G16" s="321"/>
      <c r="H16" s="252"/>
      <c r="I16" s="252"/>
      <c r="J16" s="321"/>
      <c r="K16" s="57"/>
      <c r="L16" s="57"/>
      <c r="M16" s="57"/>
      <c r="N16" s="5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3"/>
      <c r="AC16" s="98"/>
      <c r="AD16" s="98"/>
    </row>
    <row r="17" spans="1:30" ht="12.75" customHeight="1">
      <c r="A17" s="2"/>
      <c r="B17" s="1093" t="s">
        <v>103</v>
      </c>
      <c r="C17" s="1093"/>
      <c r="D17" s="7"/>
      <c r="E17" s="39">
        <v>34</v>
      </c>
      <c r="F17" s="252">
        <v>1</v>
      </c>
      <c r="G17" s="8">
        <v>17</v>
      </c>
      <c r="H17" s="8">
        <v>2</v>
      </c>
      <c r="I17" s="8">
        <v>6</v>
      </c>
      <c r="J17" s="252">
        <v>3</v>
      </c>
      <c r="K17" s="252">
        <v>11</v>
      </c>
      <c r="L17" s="252" t="s">
        <v>8</v>
      </c>
      <c r="M17" s="252" t="s">
        <v>8</v>
      </c>
      <c r="N17" s="8">
        <v>4</v>
      </c>
      <c r="O17" s="137"/>
      <c r="P17" s="129"/>
      <c r="Q17" s="60"/>
      <c r="R17" s="60"/>
      <c r="S17" s="60"/>
      <c r="T17" s="60"/>
      <c r="U17" s="60"/>
      <c r="V17" s="60"/>
      <c r="W17" s="60"/>
      <c r="X17" s="98"/>
      <c r="Y17" s="98"/>
      <c r="Z17" s="98"/>
      <c r="AA17" s="98"/>
      <c r="AB17" s="93"/>
      <c r="AC17" s="98"/>
      <c r="AD17" s="60"/>
    </row>
    <row r="18" spans="1:30" ht="12.75" customHeight="1">
      <c r="A18" s="2"/>
      <c r="B18" s="1093" t="s">
        <v>104</v>
      </c>
      <c r="C18" s="1093"/>
      <c r="D18" s="7"/>
      <c r="E18" s="39">
        <v>1</v>
      </c>
      <c r="F18" s="252" t="s">
        <v>8</v>
      </c>
      <c r="G18" s="8">
        <v>4</v>
      </c>
      <c r="H18" s="252" t="s">
        <v>8</v>
      </c>
      <c r="I18" s="8">
        <v>2</v>
      </c>
      <c r="J18" s="252" t="s">
        <v>8</v>
      </c>
      <c r="K18" s="252" t="s">
        <v>8</v>
      </c>
      <c r="L18" s="252" t="s">
        <v>8</v>
      </c>
      <c r="M18" s="252" t="s">
        <v>8</v>
      </c>
      <c r="N18" s="252" t="s">
        <v>8</v>
      </c>
      <c r="O18" s="138"/>
      <c r="P18" s="130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3"/>
      <c r="AC18" s="98"/>
      <c r="AD18" s="60"/>
    </row>
    <row r="19" spans="1:30" ht="12.75" customHeight="1">
      <c r="A19" s="2"/>
      <c r="B19" s="1093" t="s">
        <v>105</v>
      </c>
      <c r="C19" s="1093"/>
      <c r="D19" s="7"/>
      <c r="E19" s="39">
        <v>2</v>
      </c>
      <c r="F19" s="252" t="s">
        <v>8</v>
      </c>
      <c r="G19" s="8">
        <v>4</v>
      </c>
      <c r="H19" s="252" t="s">
        <v>8</v>
      </c>
      <c r="I19" s="252" t="s">
        <v>8</v>
      </c>
      <c r="J19" s="252">
        <v>2</v>
      </c>
      <c r="K19" s="252">
        <v>3</v>
      </c>
      <c r="L19" s="252" t="s">
        <v>8</v>
      </c>
      <c r="M19" s="252" t="s">
        <v>8</v>
      </c>
      <c r="N19" s="8">
        <v>2</v>
      </c>
      <c r="O19" s="137"/>
      <c r="P19" s="129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3"/>
      <c r="AC19" s="98"/>
      <c r="AD19" s="60"/>
    </row>
    <row r="20" spans="1:30" ht="12.75" customHeight="1">
      <c r="A20" s="2"/>
      <c r="B20" s="1093" t="s">
        <v>106</v>
      </c>
      <c r="C20" s="1093"/>
      <c r="D20" s="7"/>
      <c r="E20" s="39">
        <v>18</v>
      </c>
      <c r="F20" s="252" t="s">
        <v>8</v>
      </c>
      <c r="G20" s="252" t="s">
        <v>8</v>
      </c>
      <c r="H20" s="8">
        <v>8</v>
      </c>
      <c r="I20" s="8">
        <v>3</v>
      </c>
      <c r="J20" s="8">
        <v>1</v>
      </c>
      <c r="K20" s="252">
        <v>2</v>
      </c>
      <c r="L20" s="252" t="s">
        <v>8</v>
      </c>
      <c r="M20" s="252" t="s">
        <v>8</v>
      </c>
      <c r="N20" s="252" t="s">
        <v>8</v>
      </c>
      <c r="O20" s="138"/>
      <c r="P20" s="130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3"/>
      <c r="AC20" s="98"/>
      <c r="AD20" s="60"/>
    </row>
    <row r="21" spans="1:30" ht="12.75" customHeight="1">
      <c r="A21" s="2"/>
      <c r="B21" s="1102" t="s">
        <v>107</v>
      </c>
      <c r="C21" s="1102"/>
      <c r="D21" s="7"/>
      <c r="E21" s="9"/>
      <c r="F21" s="2"/>
      <c r="G21" s="2"/>
      <c r="H21" s="2"/>
      <c r="I21" s="2"/>
      <c r="J21" s="2"/>
      <c r="K21" s="2"/>
      <c r="L21" s="2"/>
      <c r="M21" s="2"/>
      <c r="N21" s="2"/>
      <c r="O21" s="77"/>
      <c r="P21" s="129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3"/>
      <c r="AC21" s="98"/>
      <c r="AD21" s="60"/>
    </row>
    <row r="22" spans="1:30" ht="12.75" customHeight="1">
      <c r="A22" s="2"/>
      <c r="B22" s="1093" t="s">
        <v>184</v>
      </c>
      <c r="C22" s="1093"/>
      <c r="D22" s="7"/>
      <c r="E22" s="41">
        <v>26</v>
      </c>
      <c r="F22" s="252" t="s">
        <v>8</v>
      </c>
      <c r="G22" s="252">
        <v>7</v>
      </c>
      <c r="H22" s="252">
        <v>3</v>
      </c>
      <c r="I22" s="252">
        <v>1</v>
      </c>
      <c r="J22" s="252">
        <v>2</v>
      </c>
      <c r="K22" s="252">
        <v>4</v>
      </c>
      <c r="L22" s="252" t="s">
        <v>8</v>
      </c>
      <c r="M22" s="252" t="s">
        <v>8</v>
      </c>
      <c r="N22" s="252">
        <v>9</v>
      </c>
      <c r="O22" s="137"/>
      <c r="P22" s="129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3"/>
      <c r="AC22" s="98"/>
      <c r="AD22" s="60"/>
    </row>
    <row r="23" spans="1:30" ht="12.75" customHeight="1">
      <c r="A23" s="2"/>
      <c r="B23" s="1093" t="s">
        <v>108</v>
      </c>
      <c r="C23" s="1093"/>
      <c r="D23" s="7"/>
      <c r="E23" s="39">
        <v>12</v>
      </c>
      <c r="F23" s="252">
        <v>1</v>
      </c>
      <c r="G23" s="8">
        <v>8</v>
      </c>
      <c r="H23" s="8">
        <v>5</v>
      </c>
      <c r="I23" s="8">
        <v>2</v>
      </c>
      <c r="J23" s="252" t="s">
        <v>8</v>
      </c>
      <c r="K23" s="252">
        <v>3</v>
      </c>
      <c r="L23" s="252">
        <v>2</v>
      </c>
      <c r="M23" s="252" t="s">
        <v>8</v>
      </c>
      <c r="N23" s="8">
        <v>1</v>
      </c>
      <c r="O23" s="137"/>
      <c r="P23" s="129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3"/>
      <c r="AC23" s="98"/>
      <c r="AD23" s="60"/>
    </row>
    <row r="24" spans="1:30" ht="12.75" customHeight="1">
      <c r="A24" s="2"/>
      <c r="B24" s="1093" t="s">
        <v>109</v>
      </c>
      <c r="C24" s="1093"/>
      <c r="D24" s="7"/>
      <c r="E24" s="39">
        <v>16</v>
      </c>
      <c r="F24" s="252" t="s">
        <v>8</v>
      </c>
      <c r="G24" s="252" t="s">
        <v>8</v>
      </c>
      <c r="H24" s="8">
        <v>7</v>
      </c>
      <c r="I24" s="8">
        <v>3</v>
      </c>
      <c r="J24" s="252">
        <v>1</v>
      </c>
      <c r="K24" s="252">
        <v>1</v>
      </c>
      <c r="L24" s="252" t="s">
        <v>8</v>
      </c>
      <c r="M24" s="252">
        <v>1</v>
      </c>
      <c r="N24" s="8">
        <v>3</v>
      </c>
      <c r="O24" s="137"/>
      <c r="P24" s="129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3"/>
      <c r="AC24" s="98"/>
      <c r="AD24" s="60"/>
    </row>
    <row r="25" spans="1:30" ht="7.5" customHeight="1">
      <c r="A25" s="2"/>
      <c r="B25" s="322"/>
      <c r="C25" s="322"/>
      <c r="D25" s="7"/>
      <c r="E25" s="39"/>
      <c r="F25" s="8"/>
      <c r="G25" s="8"/>
      <c r="H25" s="8"/>
      <c r="I25" s="8"/>
      <c r="J25" s="8"/>
      <c r="K25" s="252"/>
      <c r="L25" s="8"/>
      <c r="M25" s="252"/>
      <c r="N25" s="8"/>
      <c r="O25" s="137"/>
      <c r="P25" s="129"/>
      <c r="Q25" s="93"/>
      <c r="R25" s="93"/>
      <c r="S25" s="93"/>
      <c r="T25" s="93"/>
      <c r="U25" s="93"/>
      <c r="V25" s="93"/>
      <c r="W25" s="93"/>
      <c r="X25" s="93"/>
      <c r="Y25" s="93"/>
      <c r="Z25" s="98"/>
      <c r="AA25" s="98"/>
      <c r="AB25" s="93"/>
      <c r="AC25" s="98"/>
      <c r="AD25" s="60"/>
    </row>
    <row r="26" spans="1:30" s="93" customFormat="1" ht="12" customHeight="1">
      <c r="A26" s="1092" t="s">
        <v>14</v>
      </c>
      <c r="B26" s="1092"/>
      <c r="C26" s="1092"/>
      <c r="D26" s="324"/>
      <c r="E26" s="176">
        <v>62</v>
      </c>
      <c r="F26" s="13">
        <v>3</v>
      </c>
      <c r="G26" s="13">
        <v>62</v>
      </c>
      <c r="H26" s="13">
        <v>31</v>
      </c>
      <c r="I26" s="13">
        <v>28</v>
      </c>
      <c r="J26" s="13">
        <v>23</v>
      </c>
      <c r="K26" s="282">
        <v>25</v>
      </c>
      <c r="L26" s="282">
        <v>2</v>
      </c>
      <c r="M26" s="282">
        <v>8</v>
      </c>
      <c r="N26" s="13">
        <v>30</v>
      </c>
      <c r="O26" s="139"/>
      <c r="P26" s="129"/>
      <c r="Q26" s="123"/>
      <c r="R26" s="123"/>
      <c r="S26" s="123"/>
      <c r="T26" s="123"/>
      <c r="U26" s="123"/>
      <c r="V26" s="123"/>
      <c r="AD26" s="60"/>
    </row>
    <row r="27" spans="1:30" s="98" customFormat="1" ht="6" customHeight="1">
      <c r="A27" s="14"/>
      <c r="B27" s="325"/>
      <c r="C27" s="6"/>
      <c r="D27" s="22"/>
      <c r="E27" s="39"/>
      <c r="F27" s="8"/>
      <c r="G27" s="8"/>
      <c r="H27" s="8"/>
      <c r="I27" s="8"/>
      <c r="J27" s="8"/>
      <c r="K27" s="252"/>
      <c r="L27" s="8"/>
      <c r="M27" s="252"/>
      <c r="N27" s="8"/>
      <c r="O27" s="137"/>
      <c r="P27" s="129"/>
      <c r="AB27" s="93"/>
      <c r="AD27" s="60"/>
    </row>
    <row r="28" spans="1:30" s="98" customFormat="1" ht="12" customHeight="1">
      <c r="A28" s="325" t="s">
        <v>67</v>
      </c>
      <c r="B28" s="14"/>
      <c r="C28" s="6"/>
      <c r="D28" s="22"/>
      <c r="E28" s="39"/>
      <c r="F28" s="8"/>
      <c r="G28" s="8"/>
      <c r="H28" s="8"/>
      <c r="I28" s="8"/>
      <c r="J28" s="8"/>
      <c r="K28" s="252"/>
      <c r="L28" s="8"/>
      <c r="M28" s="252"/>
      <c r="N28" s="8"/>
      <c r="O28" s="137"/>
      <c r="P28" s="129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93"/>
      <c r="AD28" s="60"/>
    </row>
    <row r="29" spans="1:30" s="98" customFormat="1" ht="6" customHeight="1">
      <c r="A29" s="14"/>
      <c r="B29" s="325"/>
      <c r="C29" s="6"/>
      <c r="D29" s="22"/>
      <c r="E29" s="39"/>
      <c r="F29" s="8"/>
      <c r="G29" s="8"/>
      <c r="H29" s="8"/>
      <c r="I29" s="8"/>
      <c r="J29" s="8"/>
      <c r="K29" s="252"/>
      <c r="L29" s="8"/>
      <c r="M29" s="252"/>
      <c r="N29" s="8"/>
      <c r="O29" s="137"/>
      <c r="P29" s="129"/>
      <c r="AB29" s="93"/>
      <c r="AD29" s="60"/>
    </row>
    <row r="30" spans="1:30" ht="12.75" customHeight="1">
      <c r="A30" s="2"/>
      <c r="B30" s="1093" t="s">
        <v>110</v>
      </c>
      <c r="C30" s="1093"/>
      <c r="D30" s="7"/>
      <c r="E30" s="41" t="s">
        <v>8</v>
      </c>
      <c r="F30" s="252">
        <v>1</v>
      </c>
      <c r="G30" s="8">
        <v>1</v>
      </c>
      <c r="H30" s="8">
        <v>4</v>
      </c>
      <c r="I30" s="8">
        <v>3</v>
      </c>
      <c r="J30" s="8">
        <v>5</v>
      </c>
      <c r="K30" s="252">
        <v>2</v>
      </c>
      <c r="L30" s="252" t="s">
        <v>8</v>
      </c>
      <c r="M30" s="252">
        <v>2</v>
      </c>
      <c r="N30" s="8">
        <v>5</v>
      </c>
      <c r="O30" s="137"/>
      <c r="P30" s="129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3"/>
      <c r="AC30" s="98"/>
      <c r="AD30" s="60"/>
    </row>
    <row r="31" spans="1:30" ht="12.75" customHeight="1">
      <c r="A31" s="2"/>
      <c r="B31" s="1093" t="s">
        <v>111</v>
      </c>
      <c r="C31" s="1093"/>
      <c r="D31" s="7"/>
      <c r="E31" s="41" t="s">
        <v>8</v>
      </c>
      <c r="F31" s="8">
        <v>1</v>
      </c>
      <c r="G31" s="8">
        <v>1</v>
      </c>
      <c r="H31" s="8">
        <v>4</v>
      </c>
      <c r="I31" s="8">
        <v>1</v>
      </c>
      <c r="J31" s="252">
        <v>3</v>
      </c>
      <c r="K31" s="252" t="s">
        <v>8</v>
      </c>
      <c r="L31" s="252" t="s">
        <v>8</v>
      </c>
      <c r="M31" s="252" t="s">
        <v>8</v>
      </c>
      <c r="N31" s="252" t="s">
        <v>8</v>
      </c>
      <c r="O31" s="138"/>
      <c r="P31" s="130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3"/>
      <c r="AC31" s="98"/>
      <c r="AD31" s="60"/>
    </row>
    <row r="32" spans="1:30" ht="12.75" customHeight="1">
      <c r="A32" s="2"/>
      <c r="B32" s="1093" t="s">
        <v>112</v>
      </c>
      <c r="C32" s="1093"/>
      <c r="D32" s="7"/>
      <c r="E32" s="41" t="s">
        <v>8</v>
      </c>
      <c r="F32" s="8">
        <v>1</v>
      </c>
      <c r="G32" s="8">
        <v>1</v>
      </c>
      <c r="H32" s="8">
        <v>1</v>
      </c>
      <c r="I32" s="8">
        <v>2</v>
      </c>
      <c r="J32" s="8">
        <v>1</v>
      </c>
      <c r="K32" s="252">
        <v>2</v>
      </c>
      <c r="L32" s="252" t="s">
        <v>8</v>
      </c>
      <c r="M32" s="252">
        <v>2</v>
      </c>
      <c r="N32" s="8">
        <v>2</v>
      </c>
      <c r="O32" s="137"/>
      <c r="P32" s="129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3"/>
      <c r="AC32" s="98"/>
      <c r="AD32" s="60"/>
    </row>
    <row r="33" spans="1:30" ht="6" customHeight="1">
      <c r="A33" s="2"/>
      <c r="B33" s="273"/>
      <c r="C33" s="6"/>
      <c r="D33" s="7"/>
      <c r="E33" s="39"/>
      <c r="F33" s="8"/>
      <c r="G33" s="8"/>
      <c r="H33" s="8"/>
      <c r="I33" s="8"/>
      <c r="J33" s="8"/>
      <c r="K33" s="252"/>
      <c r="L33" s="8"/>
      <c r="M33" s="252"/>
      <c r="N33" s="8"/>
      <c r="O33" s="137"/>
      <c r="P33" s="129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3"/>
      <c r="AC33" s="98"/>
      <c r="AD33" s="60"/>
    </row>
    <row r="34" spans="1:30" ht="12" customHeight="1">
      <c r="A34" s="273" t="s">
        <v>56</v>
      </c>
      <c r="B34" s="319"/>
      <c r="C34" s="6"/>
      <c r="D34" s="7"/>
      <c r="E34" s="39"/>
      <c r="F34" s="8"/>
      <c r="G34" s="8"/>
      <c r="H34" s="8"/>
      <c r="I34" s="8"/>
      <c r="J34" s="8"/>
      <c r="K34" s="252"/>
      <c r="L34" s="8"/>
      <c r="M34" s="252"/>
      <c r="N34" s="8"/>
      <c r="O34" s="137"/>
      <c r="P34" s="129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3"/>
      <c r="AC34" s="98"/>
      <c r="AD34" s="60"/>
    </row>
    <row r="35" spans="1:30" ht="6" customHeight="1">
      <c r="A35" s="2"/>
      <c r="B35" s="273"/>
      <c r="C35" s="6"/>
      <c r="D35" s="7"/>
      <c r="E35" s="39"/>
      <c r="F35" s="8"/>
      <c r="G35" s="8"/>
      <c r="H35" s="8"/>
      <c r="I35" s="8"/>
      <c r="J35" s="8"/>
      <c r="K35" s="252"/>
      <c r="L35" s="8"/>
      <c r="M35" s="252"/>
      <c r="N35" s="8"/>
      <c r="O35" s="137"/>
      <c r="P35" s="129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3"/>
      <c r="AC35" s="98"/>
      <c r="AD35" s="60"/>
    </row>
    <row r="36" spans="1:30" ht="12.75" customHeight="1">
      <c r="A36" s="2"/>
      <c r="B36" s="1093" t="s">
        <v>110</v>
      </c>
      <c r="C36" s="1093"/>
      <c r="D36" s="7"/>
      <c r="E36" s="39">
        <v>6</v>
      </c>
      <c r="F36" s="252" t="s">
        <v>8</v>
      </c>
      <c r="G36" s="8">
        <v>5</v>
      </c>
      <c r="H36" s="8">
        <v>3</v>
      </c>
      <c r="I36" s="252" t="s">
        <v>8</v>
      </c>
      <c r="J36" s="8">
        <v>3</v>
      </c>
      <c r="K36" s="252">
        <v>2</v>
      </c>
      <c r="L36" s="252">
        <v>1</v>
      </c>
      <c r="M36" s="252">
        <v>2</v>
      </c>
      <c r="N36" s="8">
        <v>2</v>
      </c>
      <c r="O36" s="137"/>
      <c r="P36" s="129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3"/>
      <c r="AC36" s="98"/>
      <c r="AD36" s="60"/>
    </row>
    <row r="37" spans="1:30" ht="12.75" customHeight="1">
      <c r="A37" s="2"/>
      <c r="B37" s="1093" t="s">
        <v>113</v>
      </c>
      <c r="C37" s="1093"/>
      <c r="D37" s="7"/>
      <c r="E37" s="39">
        <v>2</v>
      </c>
      <c r="F37" s="252" t="s">
        <v>8</v>
      </c>
      <c r="G37" s="8">
        <v>4</v>
      </c>
      <c r="H37" s="8">
        <v>1</v>
      </c>
      <c r="I37" s="8">
        <v>4</v>
      </c>
      <c r="J37" s="8">
        <v>1</v>
      </c>
      <c r="K37" s="252">
        <v>1</v>
      </c>
      <c r="L37" s="252" t="s">
        <v>8</v>
      </c>
      <c r="M37" s="252" t="s">
        <v>8</v>
      </c>
      <c r="N37" s="8">
        <v>2</v>
      </c>
      <c r="O37" s="137"/>
      <c r="P37" s="129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3"/>
      <c r="AC37" s="98"/>
      <c r="AD37" s="60"/>
    </row>
    <row r="38" spans="1:30" ht="12.75" customHeight="1">
      <c r="A38" s="2"/>
      <c r="B38" s="1093" t="s">
        <v>114</v>
      </c>
      <c r="C38" s="1093"/>
      <c r="D38" s="7"/>
      <c r="E38" s="39">
        <v>9</v>
      </c>
      <c r="F38" s="252" t="s">
        <v>8</v>
      </c>
      <c r="G38" s="8">
        <v>4</v>
      </c>
      <c r="H38" s="8">
        <v>5</v>
      </c>
      <c r="I38" s="8">
        <v>5</v>
      </c>
      <c r="J38" s="252">
        <v>2</v>
      </c>
      <c r="K38" s="252">
        <v>2</v>
      </c>
      <c r="L38" s="252" t="s">
        <v>8</v>
      </c>
      <c r="M38" s="252" t="s">
        <v>8</v>
      </c>
      <c r="N38" s="8">
        <v>1</v>
      </c>
      <c r="O38" s="137"/>
      <c r="P38" s="129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3"/>
      <c r="AC38" s="98"/>
      <c r="AD38" s="60"/>
    </row>
    <row r="39" spans="1:30" ht="12.75" customHeight="1">
      <c r="A39" s="2"/>
      <c r="B39" s="1093" t="s">
        <v>115</v>
      </c>
      <c r="C39" s="1093"/>
      <c r="D39" s="7"/>
      <c r="E39" s="39">
        <v>6</v>
      </c>
      <c r="F39" s="252" t="s">
        <v>8</v>
      </c>
      <c r="G39" s="8">
        <v>13</v>
      </c>
      <c r="H39" s="8">
        <v>4</v>
      </c>
      <c r="I39" s="8">
        <v>3</v>
      </c>
      <c r="J39" s="8">
        <v>2</v>
      </c>
      <c r="K39" s="252">
        <v>1</v>
      </c>
      <c r="L39" s="252" t="s">
        <v>8</v>
      </c>
      <c r="M39" s="252" t="s">
        <v>8</v>
      </c>
      <c r="N39" s="8">
        <v>6</v>
      </c>
      <c r="O39" s="137"/>
      <c r="P39" s="129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3"/>
      <c r="AC39" s="98"/>
      <c r="AD39" s="60"/>
    </row>
    <row r="40" spans="1:30" ht="12.75" customHeight="1">
      <c r="A40" s="2"/>
      <c r="B40" s="1093" t="s">
        <v>116</v>
      </c>
      <c r="C40" s="1093"/>
      <c r="D40" s="7"/>
      <c r="E40" s="39">
        <v>2</v>
      </c>
      <c r="F40" s="252" t="s">
        <v>8</v>
      </c>
      <c r="G40" s="8">
        <v>5</v>
      </c>
      <c r="H40" s="8">
        <v>2</v>
      </c>
      <c r="I40" s="8">
        <v>1</v>
      </c>
      <c r="J40" s="252" t="s">
        <v>8</v>
      </c>
      <c r="K40" s="252">
        <v>3</v>
      </c>
      <c r="L40" s="252">
        <v>1</v>
      </c>
      <c r="M40" s="252" t="s">
        <v>8</v>
      </c>
      <c r="N40" s="8">
        <v>1</v>
      </c>
      <c r="O40" s="137"/>
      <c r="P40" s="129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3"/>
      <c r="AC40" s="98"/>
      <c r="AD40" s="60"/>
    </row>
    <row r="41" spans="1:30" ht="12.75" customHeight="1">
      <c r="A41" s="2"/>
      <c r="B41" s="1093" t="s">
        <v>117</v>
      </c>
      <c r="C41" s="1093"/>
      <c r="D41" s="7"/>
      <c r="E41" s="39">
        <v>3</v>
      </c>
      <c r="F41" s="252" t="s">
        <v>8</v>
      </c>
      <c r="G41" s="8">
        <v>4</v>
      </c>
      <c r="H41" s="8">
        <v>4</v>
      </c>
      <c r="I41" s="252">
        <v>4</v>
      </c>
      <c r="J41" s="252" t="s">
        <v>8</v>
      </c>
      <c r="K41" s="252">
        <v>1</v>
      </c>
      <c r="L41" s="252" t="s">
        <v>8</v>
      </c>
      <c r="M41" s="252" t="s">
        <v>8</v>
      </c>
      <c r="N41" s="8">
        <v>2</v>
      </c>
      <c r="O41" s="137"/>
      <c r="P41" s="129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3"/>
      <c r="AC41" s="98"/>
      <c r="AD41" s="60"/>
    </row>
    <row r="42" spans="1:30" ht="12.75" customHeight="1">
      <c r="A42" s="2"/>
      <c r="B42" s="1093" t="s">
        <v>118</v>
      </c>
      <c r="C42" s="1093"/>
      <c r="D42" s="7"/>
      <c r="E42" s="39">
        <v>19</v>
      </c>
      <c r="F42" s="252" t="s">
        <v>8</v>
      </c>
      <c r="G42" s="8">
        <v>9</v>
      </c>
      <c r="H42" s="8">
        <v>2</v>
      </c>
      <c r="I42" s="252">
        <v>1</v>
      </c>
      <c r="J42" s="8">
        <v>2</v>
      </c>
      <c r="K42" s="252">
        <v>5</v>
      </c>
      <c r="L42" s="252" t="s">
        <v>8</v>
      </c>
      <c r="M42" s="252">
        <v>1</v>
      </c>
      <c r="N42" s="8">
        <v>3</v>
      </c>
      <c r="O42" s="137"/>
      <c r="P42" s="129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3"/>
      <c r="AC42" s="98"/>
      <c r="AD42" s="60"/>
    </row>
    <row r="43" spans="1:30" ht="12.75" customHeight="1">
      <c r="A43" s="2"/>
      <c r="B43" s="1093" t="s">
        <v>111</v>
      </c>
      <c r="C43" s="1093"/>
      <c r="D43" s="7"/>
      <c r="E43" s="39">
        <v>2</v>
      </c>
      <c r="F43" s="252" t="s">
        <v>8</v>
      </c>
      <c r="G43" s="8">
        <v>10</v>
      </c>
      <c r="H43" s="252" t="s">
        <v>8</v>
      </c>
      <c r="I43" s="8">
        <v>3</v>
      </c>
      <c r="J43" s="252">
        <v>2</v>
      </c>
      <c r="K43" s="252">
        <v>1</v>
      </c>
      <c r="L43" s="252" t="s">
        <v>8</v>
      </c>
      <c r="M43" s="252">
        <v>1</v>
      </c>
      <c r="N43" s="8">
        <v>5</v>
      </c>
      <c r="O43" s="137"/>
      <c r="P43" s="129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3"/>
      <c r="AC43" s="98"/>
      <c r="AD43" s="60"/>
    </row>
    <row r="44" spans="1:30" ht="12.75" customHeight="1">
      <c r="A44" s="2"/>
      <c r="B44" s="1093" t="s">
        <v>112</v>
      </c>
      <c r="C44" s="1093"/>
      <c r="D44" s="7"/>
      <c r="E44" s="39">
        <v>13</v>
      </c>
      <c r="F44" s="252" t="s">
        <v>8</v>
      </c>
      <c r="G44" s="8">
        <v>5</v>
      </c>
      <c r="H44" s="252">
        <v>1</v>
      </c>
      <c r="I44" s="8">
        <v>1</v>
      </c>
      <c r="J44" s="8">
        <v>2</v>
      </c>
      <c r="K44" s="252">
        <v>5</v>
      </c>
      <c r="L44" s="252" t="s">
        <v>8</v>
      </c>
      <c r="M44" s="252" t="s">
        <v>8</v>
      </c>
      <c r="N44" s="8">
        <v>1</v>
      </c>
      <c r="O44" s="137"/>
      <c r="P44" s="129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3"/>
      <c r="AC44" s="98"/>
      <c r="AD44" s="60"/>
    </row>
    <row r="45" spans="1:30" ht="7.5" customHeight="1">
      <c r="A45" s="2"/>
      <c r="B45" s="319"/>
      <c r="C45" s="6"/>
      <c r="D45" s="7"/>
      <c r="E45" s="39"/>
      <c r="F45" s="8"/>
      <c r="G45" s="8"/>
      <c r="H45" s="8"/>
      <c r="I45" s="8"/>
      <c r="J45" s="8"/>
      <c r="K45" s="252"/>
      <c r="L45" s="8"/>
      <c r="M45" s="252"/>
      <c r="N45" s="8"/>
      <c r="O45" s="137"/>
      <c r="P45" s="129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3"/>
      <c r="AC45" s="98"/>
      <c r="AD45" s="60"/>
    </row>
    <row r="46" spans="1:30" s="93" customFormat="1" ht="12" customHeight="1">
      <c r="A46" s="1092" t="s">
        <v>15</v>
      </c>
      <c r="B46" s="1092"/>
      <c r="C46" s="1092"/>
      <c r="D46" s="324"/>
      <c r="E46" s="176">
        <v>52</v>
      </c>
      <c r="F46" s="13">
        <v>8</v>
      </c>
      <c r="G46" s="13">
        <v>261</v>
      </c>
      <c r="H46" s="13">
        <v>51</v>
      </c>
      <c r="I46" s="13">
        <v>34</v>
      </c>
      <c r="J46" s="13">
        <v>29</v>
      </c>
      <c r="K46" s="282">
        <v>35</v>
      </c>
      <c r="L46" s="13">
        <v>3</v>
      </c>
      <c r="M46" s="282">
        <v>10</v>
      </c>
      <c r="N46" s="13">
        <v>51</v>
      </c>
      <c r="O46" s="139"/>
      <c r="P46" s="129"/>
      <c r="Q46" s="60"/>
      <c r="R46" s="60"/>
      <c r="S46" s="60"/>
      <c r="T46" s="60"/>
      <c r="U46" s="60"/>
      <c r="V46" s="60"/>
      <c r="AD46" s="60"/>
    </row>
    <row r="47" spans="1:30" s="98" customFormat="1" ht="6" customHeight="1">
      <c r="A47" s="14"/>
      <c r="B47" s="325"/>
      <c r="C47" s="6"/>
      <c r="D47" s="22"/>
      <c r="E47" s="39"/>
      <c r="F47" s="8"/>
      <c r="G47" s="8"/>
      <c r="H47" s="8"/>
      <c r="I47" s="8"/>
      <c r="J47" s="8"/>
      <c r="K47" s="252"/>
      <c r="L47" s="8"/>
      <c r="M47" s="252"/>
      <c r="N47" s="8"/>
      <c r="O47" s="137"/>
      <c r="P47" s="129"/>
      <c r="AB47" s="93"/>
      <c r="AD47" s="60"/>
    </row>
    <row r="48" spans="1:30" s="98" customFormat="1" ht="12" customHeight="1">
      <c r="A48" s="325" t="s">
        <v>67</v>
      </c>
      <c r="B48" s="14"/>
      <c r="C48" s="6"/>
      <c r="D48" s="22"/>
      <c r="E48" s="39"/>
      <c r="F48" s="8"/>
      <c r="G48" s="8"/>
      <c r="H48" s="8"/>
      <c r="I48" s="8"/>
      <c r="J48" s="8"/>
      <c r="K48" s="252"/>
      <c r="L48" s="8"/>
      <c r="M48" s="252"/>
      <c r="N48" s="8"/>
      <c r="O48" s="137"/>
      <c r="P48" s="129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93"/>
      <c r="AD48" s="60"/>
    </row>
    <row r="49" spans="1:30" s="98" customFormat="1" ht="6" customHeight="1">
      <c r="A49" s="14"/>
      <c r="B49" s="325"/>
      <c r="C49" s="6"/>
      <c r="D49" s="22"/>
      <c r="E49" s="39"/>
      <c r="F49" s="8"/>
      <c r="G49" s="8"/>
      <c r="H49" s="8"/>
      <c r="I49" s="8"/>
      <c r="J49" s="8"/>
      <c r="K49" s="252"/>
      <c r="L49" s="8"/>
      <c r="M49" s="252"/>
      <c r="N49" s="8"/>
      <c r="O49" s="137"/>
      <c r="P49" s="129"/>
      <c r="AB49" s="93"/>
      <c r="AD49" s="60"/>
    </row>
    <row r="50" spans="1:30" ht="12.75" customHeight="1">
      <c r="A50" s="2"/>
      <c r="B50" s="1093" t="s">
        <v>119</v>
      </c>
      <c r="C50" s="1093"/>
      <c r="D50" s="7"/>
      <c r="E50" s="39">
        <v>1</v>
      </c>
      <c r="F50" s="8">
        <v>1</v>
      </c>
      <c r="G50" s="8">
        <v>1</v>
      </c>
      <c r="H50" s="8">
        <v>3</v>
      </c>
      <c r="I50" s="8">
        <v>4</v>
      </c>
      <c r="J50" s="252">
        <v>2</v>
      </c>
      <c r="K50" s="252">
        <v>1</v>
      </c>
      <c r="L50" s="252" t="s">
        <v>8</v>
      </c>
      <c r="M50" s="252">
        <v>1</v>
      </c>
      <c r="N50" s="8">
        <v>8</v>
      </c>
      <c r="O50" s="137"/>
      <c r="P50" s="129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3"/>
      <c r="AC50" s="98"/>
      <c r="AD50" s="60"/>
    </row>
    <row r="51" spans="1:30" ht="12.75" customHeight="1">
      <c r="A51" s="2"/>
      <c r="B51" s="1093" t="s">
        <v>120</v>
      </c>
      <c r="C51" s="1093"/>
      <c r="D51" s="7"/>
      <c r="E51" s="39">
        <v>1</v>
      </c>
      <c r="F51" s="252" t="s">
        <v>8</v>
      </c>
      <c r="G51" s="8">
        <v>1</v>
      </c>
      <c r="H51" s="8">
        <v>8</v>
      </c>
      <c r="I51" s="8">
        <v>1</v>
      </c>
      <c r="J51" s="252" t="s">
        <v>8</v>
      </c>
      <c r="K51" s="252">
        <v>2</v>
      </c>
      <c r="L51" s="252" t="s">
        <v>8</v>
      </c>
      <c r="M51" s="252" t="s">
        <v>8</v>
      </c>
      <c r="N51" s="252" t="s">
        <v>8</v>
      </c>
      <c r="O51" s="138"/>
      <c r="P51" s="130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3"/>
      <c r="AC51" s="98"/>
      <c r="AD51" s="60"/>
    </row>
    <row r="52" spans="1:30" ht="12.75" customHeight="1">
      <c r="A52" s="2"/>
      <c r="B52" s="1093" t="s">
        <v>121</v>
      </c>
      <c r="C52" s="1093"/>
      <c r="D52" s="7"/>
      <c r="E52" s="41" t="s">
        <v>8</v>
      </c>
      <c r="F52" s="8">
        <v>1</v>
      </c>
      <c r="G52" s="8">
        <v>1</v>
      </c>
      <c r="H52" s="8">
        <v>1</v>
      </c>
      <c r="I52" s="8">
        <v>1</v>
      </c>
      <c r="J52" s="252" t="s">
        <v>8</v>
      </c>
      <c r="K52" s="252" t="s">
        <v>8</v>
      </c>
      <c r="L52" s="252" t="s">
        <v>8</v>
      </c>
      <c r="M52" s="252">
        <v>1</v>
      </c>
      <c r="N52" s="8">
        <v>1</v>
      </c>
      <c r="O52" s="137"/>
      <c r="P52" s="129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3"/>
      <c r="AC52" s="98"/>
      <c r="AD52" s="60"/>
    </row>
    <row r="53" spans="1:30" ht="12.75" customHeight="1">
      <c r="A53" s="2"/>
      <c r="B53" s="1093" t="s">
        <v>122</v>
      </c>
      <c r="C53" s="1093"/>
      <c r="D53" s="7"/>
      <c r="E53" s="41" t="s">
        <v>8</v>
      </c>
      <c r="F53" s="252" t="s">
        <v>8</v>
      </c>
      <c r="G53" s="8">
        <v>4</v>
      </c>
      <c r="H53" s="8">
        <v>5</v>
      </c>
      <c r="I53" s="8">
        <v>2</v>
      </c>
      <c r="J53" s="252">
        <v>1</v>
      </c>
      <c r="K53" s="252">
        <v>1</v>
      </c>
      <c r="L53" s="252" t="s">
        <v>8</v>
      </c>
      <c r="M53" s="252" t="s">
        <v>8</v>
      </c>
      <c r="N53" s="252">
        <v>1</v>
      </c>
      <c r="O53" s="138"/>
      <c r="P53" s="130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3"/>
      <c r="AC53" s="98"/>
      <c r="AD53" s="60"/>
    </row>
    <row r="54" spans="1:30" ht="6" customHeight="1">
      <c r="A54" s="2"/>
      <c r="B54" s="273"/>
      <c r="C54" s="6"/>
      <c r="D54" s="7"/>
      <c r="E54" s="39"/>
      <c r="F54" s="8"/>
      <c r="G54" s="8"/>
      <c r="H54" s="8"/>
      <c r="I54" s="8"/>
      <c r="J54" s="8"/>
      <c r="K54" s="252"/>
      <c r="L54" s="8"/>
      <c r="M54" s="252"/>
      <c r="N54" s="8"/>
      <c r="O54" s="137"/>
      <c r="P54" s="129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3"/>
      <c r="AC54" s="98"/>
      <c r="AD54" s="60"/>
    </row>
    <row r="55" spans="1:30" ht="12" customHeight="1">
      <c r="A55" s="273" t="s">
        <v>56</v>
      </c>
      <c r="B55" s="319"/>
      <c r="C55" s="6"/>
      <c r="D55" s="7"/>
      <c r="E55" s="39"/>
      <c r="F55" s="8"/>
      <c r="G55" s="8"/>
      <c r="H55" s="8"/>
      <c r="I55" s="8"/>
      <c r="J55" s="8"/>
      <c r="K55" s="252"/>
      <c r="L55" s="8"/>
      <c r="M55" s="252"/>
      <c r="N55" s="8"/>
      <c r="O55" s="137"/>
      <c r="P55" s="129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3"/>
      <c r="AC55" s="98"/>
      <c r="AD55" s="60"/>
    </row>
    <row r="56" spans="1:30" ht="6" customHeight="1">
      <c r="A56" s="2"/>
      <c r="B56" s="273"/>
      <c r="C56" s="6"/>
      <c r="D56" s="7"/>
      <c r="E56" s="39"/>
      <c r="F56" s="8"/>
      <c r="G56" s="8"/>
      <c r="H56" s="8"/>
      <c r="I56" s="8"/>
      <c r="J56" s="8"/>
      <c r="K56" s="252"/>
      <c r="L56" s="8"/>
      <c r="M56" s="252"/>
      <c r="N56" s="8"/>
      <c r="O56" s="137"/>
      <c r="P56" s="129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3"/>
      <c r="AC56" s="98"/>
      <c r="AD56" s="60"/>
    </row>
    <row r="57" spans="1:30" ht="12.75" customHeight="1">
      <c r="A57" s="2"/>
      <c r="B57" s="1093" t="s">
        <v>123</v>
      </c>
      <c r="C57" s="1093"/>
      <c r="D57" s="7"/>
      <c r="E57" s="39">
        <v>5</v>
      </c>
      <c r="F57" s="252" t="s">
        <v>8</v>
      </c>
      <c r="G57" s="8">
        <v>7</v>
      </c>
      <c r="H57" s="8">
        <v>5</v>
      </c>
      <c r="I57" s="8">
        <v>3</v>
      </c>
      <c r="J57" s="252">
        <v>1</v>
      </c>
      <c r="K57" s="252">
        <v>3</v>
      </c>
      <c r="L57" s="252" t="s">
        <v>8</v>
      </c>
      <c r="M57" s="252">
        <v>2</v>
      </c>
      <c r="N57" s="252">
        <v>2</v>
      </c>
      <c r="O57" s="137"/>
      <c r="P57" s="129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3"/>
      <c r="AC57" s="98"/>
      <c r="AD57" s="60"/>
    </row>
    <row r="58" spans="1:30" ht="12.75" customHeight="1">
      <c r="A58" s="2"/>
      <c r="B58" s="1093" t="s">
        <v>119</v>
      </c>
      <c r="C58" s="1093"/>
      <c r="D58" s="7"/>
      <c r="E58" s="39">
        <v>8</v>
      </c>
      <c r="F58" s="8">
        <v>2</v>
      </c>
      <c r="G58" s="8">
        <v>31</v>
      </c>
      <c r="H58" s="8">
        <v>2</v>
      </c>
      <c r="I58" s="8">
        <v>1</v>
      </c>
      <c r="J58" s="8">
        <v>3</v>
      </c>
      <c r="K58" s="252">
        <v>3</v>
      </c>
      <c r="L58" s="252" t="s">
        <v>8</v>
      </c>
      <c r="M58" s="252">
        <v>1</v>
      </c>
      <c r="N58" s="8">
        <v>4</v>
      </c>
      <c r="O58" s="137"/>
      <c r="P58" s="129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3"/>
      <c r="AC58" s="98"/>
      <c r="AD58" s="60"/>
    </row>
    <row r="59" spans="1:30" ht="12.75" customHeight="1">
      <c r="A59" s="2"/>
      <c r="B59" s="1093" t="s">
        <v>124</v>
      </c>
      <c r="C59" s="1093"/>
      <c r="D59" s="7"/>
      <c r="E59" s="39">
        <v>2</v>
      </c>
      <c r="F59" s="252" t="s">
        <v>8</v>
      </c>
      <c r="G59" s="8">
        <v>28</v>
      </c>
      <c r="H59" s="8">
        <v>4</v>
      </c>
      <c r="I59" s="252" t="s">
        <v>8</v>
      </c>
      <c r="J59" s="8">
        <v>4</v>
      </c>
      <c r="K59" s="252"/>
      <c r="L59" s="252" t="s">
        <v>8</v>
      </c>
      <c r="M59" s="252" t="s">
        <v>8</v>
      </c>
      <c r="N59" s="8">
        <v>2</v>
      </c>
      <c r="O59" s="137"/>
      <c r="P59" s="129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3"/>
      <c r="AC59" s="98"/>
      <c r="AD59" s="60"/>
    </row>
    <row r="60" spans="1:30" ht="12.75" customHeight="1">
      <c r="A60" s="2"/>
      <c r="B60" s="1093" t="s">
        <v>125</v>
      </c>
      <c r="C60" s="1093"/>
      <c r="D60" s="7"/>
      <c r="E60" s="39">
        <v>7</v>
      </c>
      <c r="F60" s="8">
        <v>2</v>
      </c>
      <c r="G60" s="8">
        <v>43</v>
      </c>
      <c r="H60" s="8">
        <v>4</v>
      </c>
      <c r="I60" s="8">
        <v>6</v>
      </c>
      <c r="J60" s="8">
        <v>3</v>
      </c>
      <c r="K60" s="252">
        <v>3</v>
      </c>
      <c r="L60" s="252" t="s">
        <v>8</v>
      </c>
      <c r="M60" s="252" t="s">
        <v>8</v>
      </c>
      <c r="N60" s="8">
        <v>7</v>
      </c>
      <c r="O60" s="137"/>
      <c r="P60" s="129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3"/>
      <c r="AC60" s="98"/>
      <c r="AD60" s="60"/>
    </row>
    <row r="61" spans="1:30" ht="12.75" customHeight="1">
      <c r="A61" s="2"/>
      <c r="B61" s="1093" t="s">
        <v>126</v>
      </c>
      <c r="C61" s="1093"/>
      <c r="D61" s="7"/>
      <c r="E61" s="252">
        <v>1</v>
      </c>
      <c r="F61" s="8">
        <v>2</v>
      </c>
      <c r="G61" s="8">
        <v>11</v>
      </c>
      <c r="H61" s="8">
        <v>3</v>
      </c>
      <c r="I61" s="8">
        <v>4</v>
      </c>
      <c r="J61" s="8">
        <v>1</v>
      </c>
      <c r="K61" s="252">
        <v>1</v>
      </c>
      <c r="L61" s="252" t="s">
        <v>8</v>
      </c>
      <c r="M61" s="252">
        <v>2</v>
      </c>
      <c r="N61" s="8">
        <v>4</v>
      </c>
      <c r="O61" s="137"/>
      <c r="P61" s="129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3"/>
      <c r="AC61" s="98"/>
      <c r="AD61" s="60"/>
    </row>
    <row r="62" spans="2:30" ht="12.75" customHeight="1">
      <c r="B62" s="1090" t="s">
        <v>127</v>
      </c>
      <c r="C62" s="1090"/>
      <c r="D62" s="79"/>
      <c r="E62" s="252">
        <v>1</v>
      </c>
      <c r="F62" s="252" t="s">
        <v>8</v>
      </c>
      <c r="G62" s="8">
        <v>2</v>
      </c>
      <c r="H62" s="8">
        <v>2</v>
      </c>
      <c r="I62" s="8">
        <v>1</v>
      </c>
      <c r="J62" s="8">
        <v>1</v>
      </c>
      <c r="K62" s="252" t="s">
        <v>8</v>
      </c>
      <c r="L62" s="252" t="s">
        <v>8</v>
      </c>
      <c r="M62" s="252" t="s">
        <v>8</v>
      </c>
      <c r="N62" s="8">
        <v>4</v>
      </c>
      <c r="O62" s="137"/>
      <c r="P62" s="129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3"/>
      <c r="AC62" s="98"/>
      <c r="AD62" s="60"/>
    </row>
    <row r="63" spans="2:30" ht="12.75" customHeight="1">
      <c r="B63" s="1090" t="s">
        <v>128</v>
      </c>
      <c r="C63" s="1090"/>
      <c r="D63" s="79"/>
      <c r="E63" s="39">
        <v>3</v>
      </c>
      <c r="F63" s="252" t="s">
        <v>8</v>
      </c>
      <c r="G63" s="8">
        <v>12</v>
      </c>
      <c r="H63" s="8">
        <v>6</v>
      </c>
      <c r="I63" s="8">
        <v>1</v>
      </c>
      <c r="J63" s="8">
        <v>3</v>
      </c>
      <c r="K63" s="252">
        <v>1</v>
      </c>
      <c r="L63" s="8">
        <v>2</v>
      </c>
      <c r="M63" s="252">
        <v>1</v>
      </c>
      <c r="N63" s="8">
        <v>4</v>
      </c>
      <c r="O63" s="137"/>
      <c r="P63" s="129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3"/>
      <c r="AC63" s="98"/>
      <c r="AD63" s="60"/>
    </row>
    <row r="64" spans="2:30" ht="12.75" customHeight="1">
      <c r="B64" s="1090" t="s">
        <v>129</v>
      </c>
      <c r="C64" s="1090"/>
      <c r="D64" s="79"/>
      <c r="E64" s="39">
        <v>2</v>
      </c>
      <c r="F64" s="252" t="s">
        <v>8</v>
      </c>
      <c r="G64" s="8">
        <v>19</v>
      </c>
      <c r="H64" s="8">
        <v>6</v>
      </c>
      <c r="I64" s="8">
        <v>5</v>
      </c>
      <c r="J64" s="8">
        <v>4</v>
      </c>
      <c r="K64" s="252">
        <v>11</v>
      </c>
      <c r="L64" s="252" t="s">
        <v>8</v>
      </c>
      <c r="M64" s="252">
        <v>1</v>
      </c>
      <c r="N64" s="8">
        <v>5</v>
      </c>
      <c r="O64" s="137"/>
      <c r="P64" s="129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3"/>
      <c r="AC64" s="98"/>
      <c r="AD64" s="60"/>
    </row>
    <row r="65" spans="2:30" ht="12.75" customHeight="1">
      <c r="B65" s="1090" t="s">
        <v>130</v>
      </c>
      <c r="C65" s="1090"/>
      <c r="D65" s="79"/>
      <c r="E65" s="39">
        <v>19</v>
      </c>
      <c r="F65" s="252" t="s">
        <v>8</v>
      </c>
      <c r="G65" s="8">
        <v>73</v>
      </c>
      <c r="H65" s="8">
        <v>2</v>
      </c>
      <c r="I65" s="8">
        <v>3</v>
      </c>
      <c r="J65" s="8">
        <v>2</v>
      </c>
      <c r="K65" s="252">
        <v>7</v>
      </c>
      <c r="L65" s="252" t="s">
        <v>8</v>
      </c>
      <c r="M65" s="252" t="s">
        <v>8</v>
      </c>
      <c r="N65" s="8">
        <v>4</v>
      </c>
      <c r="O65" s="137"/>
      <c r="P65" s="129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3"/>
      <c r="AC65" s="98"/>
      <c r="AD65" s="60"/>
    </row>
    <row r="66" spans="2:30" ht="12.75" customHeight="1">
      <c r="B66" s="1090" t="s">
        <v>131</v>
      </c>
      <c r="C66" s="1090"/>
      <c r="D66" s="79"/>
      <c r="E66" s="39">
        <v>2</v>
      </c>
      <c r="F66" s="252" t="s">
        <v>8</v>
      </c>
      <c r="G66" s="8">
        <v>28</v>
      </c>
      <c r="H66" s="252" t="s">
        <v>8</v>
      </c>
      <c r="I66" s="8">
        <v>2</v>
      </c>
      <c r="J66" s="8">
        <v>4</v>
      </c>
      <c r="K66" s="252">
        <v>1</v>
      </c>
      <c r="L66" s="8">
        <v>1</v>
      </c>
      <c r="M66" s="252">
        <v>1</v>
      </c>
      <c r="N66" s="8">
        <v>5</v>
      </c>
      <c r="O66" s="212"/>
      <c r="P66" s="129"/>
      <c r="Q66" s="60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3"/>
      <c r="AC66" s="98"/>
      <c r="AD66" s="60"/>
    </row>
    <row r="67" ht="11.25" customHeight="1">
      <c r="A67" s="112" t="s">
        <v>7</v>
      </c>
    </row>
    <row r="68" spans="1:15" ht="27" customHeight="1">
      <c r="A68" s="1091" t="s">
        <v>340</v>
      </c>
      <c r="B68" s="1091"/>
      <c r="C68" s="1091"/>
      <c r="D68" s="1091"/>
      <c r="E68" s="1091"/>
      <c r="F68" s="1091"/>
      <c r="G68" s="1091"/>
      <c r="H68" s="1091"/>
      <c r="I68" s="1091"/>
      <c r="J68" s="1091"/>
      <c r="K68" s="1091"/>
      <c r="L68" s="1091"/>
      <c r="M68" s="1091"/>
      <c r="N68" s="1091"/>
      <c r="O68" s="128"/>
    </row>
    <row r="69" spans="2:14" ht="12" customHeight="1">
      <c r="B69" s="1113"/>
      <c r="C69" s="1113"/>
      <c r="D69" s="1113"/>
      <c r="E69" s="1113"/>
      <c r="F69" s="1113"/>
      <c r="G69" s="1113"/>
      <c r="H69" s="1113"/>
      <c r="I69" s="1113"/>
      <c r="J69" s="1113"/>
      <c r="K69" s="1113"/>
      <c r="L69" s="1113"/>
      <c r="M69" s="1113"/>
      <c r="N69" s="1113"/>
    </row>
  </sheetData>
  <sheetProtection/>
  <mergeCells count="54">
    <mergeCell ref="A3:N3"/>
    <mergeCell ref="A4:N4"/>
    <mergeCell ref="A6:D13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8:O9"/>
    <mergeCell ref="P8:P9"/>
    <mergeCell ref="E13:N13"/>
    <mergeCell ref="B17:C17"/>
    <mergeCell ref="B18:C18"/>
    <mergeCell ref="B19:C19"/>
    <mergeCell ref="B20:C20"/>
    <mergeCell ref="B21:C21"/>
    <mergeCell ref="B22:C22"/>
    <mergeCell ref="B23:C23"/>
    <mergeCell ref="B24:C24"/>
    <mergeCell ref="A26:C26"/>
    <mergeCell ref="B30:C30"/>
    <mergeCell ref="B31:C31"/>
    <mergeCell ref="B32:C32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3:C53"/>
    <mergeCell ref="B57:C57"/>
    <mergeCell ref="B58:C58"/>
    <mergeCell ref="B59:C59"/>
    <mergeCell ref="B60:C60"/>
    <mergeCell ref="A68:N68"/>
    <mergeCell ref="B69:N69"/>
    <mergeCell ref="B61:C61"/>
    <mergeCell ref="B62:C62"/>
    <mergeCell ref="B63:C63"/>
    <mergeCell ref="B64:C64"/>
    <mergeCell ref="B65:C65"/>
    <mergeCell ref="B66:C66"/>
  </mergeCells>
  <printOptions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37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O99"/>
  <sheetViews>
    <sheetView workbookViewId="0" topLeftCell="A1">
      <selection activeCell="L60" sqref="L60"/>
    </sheetView>
  </sheetViews>
  <sheetFormatPr defaultColWidth="11.421875" defaultRowHeight="12.75"/>
  <cols>
    <col min="1" max="1" width="7.7109375" style="55" customWidth="1"/>
    <col min="2" max="2" width="0.9921875" style="55" customWidth="1"/>
    <col min="3" max="3" width="31.00390625" style="55" customWidth="1"/>
    <col min="4" max="4" width="0.85546875" style="55" customWidth="1"/>
    <col min="5" max="5" width="6.7109375" style="55" customWidth="1"/>
    <col min="6" max="6" width="9.00390625" style="55" customWidth="1"/>
    <col min="7" max="7" width="9.7109375" style="55" customWidth="1"/>
    <col min="8" max="8" width="9.28125" style="55" customWidth="1"/>
    <col min="9" max="9" width="9.140625" style="55" customWidth="1"/>
    <col min="10" max="11" width="8.28125" style="55" customWidth="1"/>
    <col min="12" max="16384" width="11.421875" style="55" customWidth="1"/>
  </cols>
  <sheetData>
    <row r="1" ht="9" customHeight="1"/>
    <row r="2" ht="8.25" customHeight="1"/>
    <row r="3" spans="1:12" s="83" customFormat="1" ht="12.75">
      <c r="A3" s="1037" t="s">
        <v>426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85"/>
      <c r="L3" s="140"/>
    </row>
    <row r="4" spans="1:12" s="83" customFormat="1" ht="12.75">
      <c r="A4" s="1037" t="s">
        <v>332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85"/>
      <c r="L4" s="140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L5" s="59"/>
    </row>
    <row r="6" spans="1:12" ht="11.25" customHeight="1">
      <c r="A6" s="1052" t="s">
        <v>416</v>
      </c>
      <c r="B6" s="1057" t="s">
        <v>43</v>
      </c>
      <c r="C6" s="1058"/>
      <c r="D6" s="1059"/>
      <c r="E6" s="1030" t="s">
        <v>417</v>
      </c>
      <c r="F6" s="1030" t="s">
        <v>343</v>
      </c>
      <c r="G6" s="1030" t="s">
        <v>418</v>
      </c>
      <c r="H6" s="1079" t="s">
        <v>1</v>
      </c>
      <c r="I6" s="1080"/>
      <c r="J6" s="1080"/>
      <c r="K6" s="1081"/>
      <c r="L6" s="59"/>
    </row>
    <row r="7" spans="1:12" ht="11.25" customHeight="1">
      <c r="A7" s="1054"/>
      <c r="B7" s="1060"/>
      <c r="C7" s="1061"/>
      <c r="D7" s="1062"/>
      <c r="E7" s="1038"/>
      <c r="F7" s="1038"/>
      <c r="G7" s="1038"/>
      <c r="H7" s="1032" t="s">
        <v>419</v>
      </c>
      <c r="I7" s="1082" t="s">
        <v>279</v>
      </c>
      <c r="J7" s="1083"/>
      <c r="K7" s="1084"/>
      <c r="L7" s="59"/>
    </row>
    <row r="8" spans="1:12" ht="11.25" customHeight="1">
      <c r="A8" s="1054"/>
      <c r="B8" s="1060"/>
      <c r="C8" s="1061"/>
      <c r="D8" s="1062"/>
      <c r="E8" s="1038"/>
      <c r="F8" s="1038"/>
      <c r="G8" s="1038"/>
      <c r="H8" s="1050"/>
      <c r="I8" s="1030" t="s">
        <v>16</v>
      </c>
      <c r="J8" s="1030" t="s">
        <v>17</v>
      </c>
      <c r="K8" s="1094" t="s">
        <v>18</v>
      </c>
      <c r="L8" s="59"/>
    </row>
    <row r="9" spans="1:12" ht="11.25" customHeight="1">
      <c r="A9" s="1054"/>
      <c r="B9" s="1060"/>
      <c r="C9" s="1061"/>
      <c r="D9" s="1062"/>
      <c r="E9" s="1038"/>
      <c r="F9" s="1038"/>
      <c r="G9" s="1038"/>
      <c r="H9" s="1050"/>
      <c r="I9" s="1038"/>
      <c r="J9" s="1038"/>
      <c r="K9" s="1114"/>
      <c r="L9" s="59"/>
    </row>
    <row r="10" spans="1:12" ht="33.75" customHeight="1">
      <c r="A10" s="1054"/>
      <c r="B10" s="1060"/>
      <c r="C10" s="1061"/>
      <c r="D10" s="1062"/>
      <c r="E10" s="1038"/>
      <c r="F10" s="1038"/>
      <c r="G10" s="1038"/>
      <c r="H10" s="1050"/>
      <c r="I10" s="1038"/>
      <c r="J10" s="1038"/>
      <c r="K10" s="1114"/>
      <c r="L10" s="59"/>
    </row>
    <row r="11" spans="1:12" ht="9.75">
      <c r="A11" s="1054"/>
      <c r="B11" s="1060"/>
      <c r="C11" s="1061"/>
      <c r="D11" s="1062"/>
      <c r="E11" s="1038"/>
      <c r="F11" s="1038"/>
      <c r="G11" s="1038"/>
      <c r="H11" s="1050"/>
      <c r="I11" s="1038"/>
      <c r="J11" s="1038"/>
      <c r="K11" s="1114"/>
      <c r="L11" s="59"/>
    </row>
    <row r="12" spans="1:12" ht="9.75">
      <c r="A12" s="1054"/>
      <c r="B12" s="1060"/>
      <c r="C12" s="1061"/>
      <c r="D12" s="1062"/>
      <c r="E12" s="1038"/>
      <c r="F12" s="1038"/>
      <c r="G12" s="1038"/>
      <c r="H12" s="1050"/>
      <c r="I12" s="1038"/>
      <c r="J12" s="1038"/>
      <c r="K12" s="1114"/>
      <c r="L12" s="59"/>
    </row>
    <row r="13" spans="1:12" ht="11.25">
      <c r="A13" s="1056"/>
      <c r="B13" s="1063"/>
      <c r="C13" s="1064"/>
      <c r="D13" s="1065"/>
      <c r="E13" s="223" t="s">
        <v>420</v>
      </c>
      <c r="F13" s="1034" t="s">
        <v>3</v>
      </c>
      <c r="G13" s="1035"/>
      <c r="H13" s="1035"/>
      <c r="I13" s="1035"/>
      <c r="J13" s="1035"/>
      <c r="K13" s="1078"/>
      <c r="L13" s="59"/>
    </row>
    <row r="14" spans="1:10" ht="7.5" customHeight="1">
      <c r="A14" s="305"/>
      <c r="B14" s="306"/>
      <c r="C14" s="219"/>
      <c r="D14" s="220"/>
      <c r="E14" s="2"/>
      <c r="F14" s="2"/>
      <c r="G14" s="2"/>
      <c r="H14" s="2"/>
      <c r="I14" s="2"/>
      <c r="J14" s="2"/>
    </row>
    <row r="15" spans="1:10" ht="10.5" customHeight="1">
      <c r="A15" s="258" t="s">
        <v>30</v>
      </c>
      <c r="B15" s="277" t="s">
        <v>217</v>
      </c>
      <c r="C15" s="9"/>
      <c r="D15" s="29"/>
      <c r="E15" s="240"/>
      <c r="F15" s="16"/>
      <c r="G15" s="16"/>
      <c r="H15" s="16"/>
      <c r="I15" s="16"/>
      <c r="J15" s="16"/>
    </row>
    <row r="16" spans="1:10" ht="10.5" customHeight="1">
      <c r="A16" s="258"/>
      <c r="B16" s="307"/>
      <c r="C16" s="38" t="s">
        <v>221</v>
      </c>
      <c r="D16" s="29"/>
      <c r="E16" s="240"/>
      <c r="F16" s="16"/>
      <c r="G16" s="16"/>
      <c r="H16" s="255"/>
      <c r="I16" s="16"/>
      <c r="J16" s="16"/>
    </row>
    <row r="17" spans="1:10" ht="10.5" customHeight="1">
      <c r="A17" s="258"/>
      <c r="B17" s="307"/>
      <c r="C17" s="38" t="s">
        <v>220</v>
      </c>
      <c r="D17" s="29"/>
      <c r="E17" s="240"/>
      <c r="F17" s="16"/>
      <c r="G17" s="16"/>
      <c r="H17" s="16"/>
      <c r="I17" s="16"/>
      <c r="J17" s="16"/>
    </row>
    <row r="18" spans="1:11" ht="10.5" customHeight="1">
      <c r="A18" s="258"/>
      <c r="B18" s="307"/>
      <c r="C18" s="248" t="s">
        <v>218</v>
      </c>
      <c r="D18" s="308"/>
      <c r="E18" s="8">
        <v>184</v>
      </c>
      <c r="F18" s="177">
        <v>457127</v>
      </c>
      <c r="G18" s="177">
        <v>672502</v>
      </c>
      <c r="H18" s="8">
        <v>104995</v>
      </c>
      <c r="I18" s="8">
        <v>540474</v>
      </c>
      <c r="J18" s="8">
        <v>26575</v>
      </c>
      <c r="K18" s="8">
        <v>458</v>
      </c>
    </row>
    <row r="19" spans="1:11" ht="7.5" customHeight="1">
      <c r="A19" s="305"/>
      <c r="B19" s="309"/>
      <c r="C19" s="192"/>
      <c r="D19" s="221"/>
      <c r="E19" s="16"/>
      <c r="F19" s="177"/>
      <c r="G19" s="177"/>
      <c r="H19" s="16"/>
      <c r="I19" s="16"/>
      <c r="J19" s="16"/>
      <c r="K19" s="2"/>
    </row>
    <row r="20" spans="1:11" ht="10.5" customHeight="1">
      <c r="A20" s="258" t="s">
        <v>86</v>
      </c>
      <c r="B20" s="297"/>
      <c r="C20" s="310" t="s">
        <v>799</v>
      </c>
      <c r="D20" s="308"/>
      <c r="E20" s="8"/>
      <c r="F20" s="177"/>
      <c r="G20" s="177"/>
      <c r="H20" s="255"/>
      <c r="I20" s="255"/>
      <c r="J20" s="255"/>
      <c r="K20" s="2"/>
    </row>
    <row r="21" spans="1:11" ht="10.5" customHeight="1">
      <c r="A21" s="258"/>
      <c r="B21" s="307"/>
      <c r="C21" s="310" t="s">
        <v>800</v>
      </c>
      <c r="D21" s="308"/>
      <c r="E21" s="2"/>
      <c r="F21" s="177"/>
      <c r="G21" s="177"/>
      <c r="H21" s="2"/>
      <c r="I21" s="2"/>
      <c r="J21" s="2"/>
      <c r="K21" s="2"/>
    </row>
    <row r="22" spans="1:13" ht="10.5" customHeight="1">
      <c r="A22" s="258"/>
      <c r="B22" s="307"/>
      <c r="C22" s="248" t="s">
        <v>219</v>
      </c>
      <c r="D22" s="308"/>
      <c r="E22" s="8">
        <v>159</v>
      </c>
      <c r="F22" s="177">
        <v>249802</v>
      </c>
      <c r="G22" s="177">
        <v>442878</v>
      </c>
      <c r="H22" s="255">
        <v>99407</v>
      </c>
      <c r="I22" s="255">
        <v>334421</v>
      </c>
      <c r="J22" s="252">
        <v>9050</v>
      </c>
      <c r="K22" s="255" t="s">
        <v>8</v>
      </c>
      <c r="M22" s="46"/>
    </row>
    <row r="23" spans="1:11" ht="7.5" customHeight="1">
      <c r="A23" s="258"/>
      <c r="B23" s="307"/>
      <c r="C23" s="248"/>
      <c r="D23" s="308"/>
      <c r="E23" s="8"/>
      <c r="F23" s="177"/>
      <c r="G23" s="177"/>
      <c r="H23" s="255"/>
      <c r="I23" s="255"/>
      <c r="J23" s="255"/>
      <c r="K23" s="2"/>
    </row>
    <row r="24" spans="1:11" ht="10.5" customHeight="1">
      <c r="A24" s="258" t="s">
        <v>271</v>
      </c>
      <c r="B24" s="311"/>
      <c r="C24" s="248" t="s">
        <v>272</v>
      </c>
      <c r="D24" s="312"/>
      <c r="E24" s="8">
        <v>64</v>
      </c>
      <c r="F24" s="177">
        <v>93164</v>
      </c>
      <c r="G24" s="177">
        <v>125274</v>
      </c>
      <c r="H24" s="255">
        <v>20881</v>
      </c>
      <c r="I24" s="255">
        <v>103365</v>
      </c>
      <c r="J24" s="255">
        <v>1028</v>
      </c>
      <c r="K24" s="255" t="s">
        <v>8</v>
      </c>
    </row>
    <row r="25" spans="1:11" ht="7.5" customHeight="1">
      <c r="A25" s="258"/>
      <c r="B25" s="311"/>
      <c r="C25" s="248"/>
      <c r="D25" s="308"/>
      <c r="E25" s="8"/>
      <c r="F25" s="177"/>
      <c r="G25" s="177"/>
      <c r="H25" s="255"/>
      <c r="I25" s="255"/>
      <c r="J25" s="255"/>
      <c r="K25" s="2"/>
    </row>
    <row r="26" spans="1:11" ht="10.5" customHeight="1">
      <c r="A26" s="258" t="s">
        <v>73</v>
      </c>
      <c r="B26" s="311"/>
      <c r="C26" s="310" t="s">
        <v>801</v>
      </c>
      <c r="D26" s="308"/>
      <c r="E26" s="8"/>
      <c r="F26" s="177"/>
      <c r="G26" s="177"/>
      <c r="H26" s="255"/>
      <c r="I26" s="255"/>
      <c r="J26" s="255"/>
      <c r="K26" s="2"/>
    </row>
    <row r="27" spans="1:11" ht="10.5" customHeight="1">
      <c r="A27" s="258"/>
      <c r="B27" s="311"/>
      <c r="C27" s="310" t="s">
        <v>354</v>
      </c>
      <c r="D27" s="308"/>
      <c r="E27" s="8"/>
      <c r="F27" s="177"/>
      <c r="G27" s="177"/>
      <c r="H27" s="255"/>
      <c r="I27" s="255"/>
      <c r="J27" s="255"/>
      <c r="K27" s="2"/>
    </row>
    <row r="28" spans="1:11" ht="10.5" customHeight="1">
      <c r="A28" s="258"/>
      <c r="B28" s="311"/>
      <c r="C28" s="248" t="s">
        <v>222</v>
      </c>
      <c r="D28" s="308"/>
      <c r="E28" s="8">
        <v>129</v>
      </c>
      <c r="F28" s="177">
        <v>149969</v>
      </c>
      <c r="G28" s="177">
        <v>315374</v>
      </c>
      <c r="H28" s="255">
        <v>78526</v>
      </c>
      <c r="I28" s="255">
        <v>228826</v>
      </c>
      <c r="J28" s="255">
        <v>8022</v>
      </c>
      <c r="K28" s="255" t="s">
        <v>8</v>
      </c>
    </row>
    <row r="29" spans="1:11" ht="7.5" customHeight="1">
      <c r="A29" s="258"/>
      <c r="B29" s="311"/>
      <c r="C29" s="248"/>
      <c r="D29" s="308"/>
      <c r="E29" s="8"/>
      <c r="F29" s="177"/>
      <c r="G29" s="177"/>
      <c r="H29" s="255"/>
      <c r="I29" s="255"/>
      <c r="J29" s="255"/>
      <c r="K29" s="255"/>
    </row>
    <row r="30" spans="1:11" ht="10.5" customHeight="1">
      <c r="A30" s="258" t="s">
        <v>87</v>
      </c>
      <c r="B30" s="307"/>
      <c r="C30" s="310" t="s">
        <v>77</v>
      </c>
      <c r="D30" s="308"/>
      <c r="E30" s="8"/>
      <c r="F30" s="177"/>
      <c r="G30" s="177"/>
      <c r="H30" s="255"/>
      <c r="I30" s="255"/>
      <c r="J30" s="255"/>
      <c r="K30" s="255"/>
    </row>
    <row r="31" spans="1:11" ht="10.5" customHeight="1">
      <c r="A31" s="258"/>
      <c r="B31" s="307"/>
      <c r="C31" s="310" t="s">
        <v>223</v>
      </c>
      <c r="D31" s="308"/>
      <c r="E31" s="8"/>
      <c r="F31" s="177"/>
      <c r="G31" s="177"/>
      <c r="H31" s="255"/>
      <c r="I31" s="255"/>
      <c r="J31" s="255"/>
      <c r="K31" s="255"/>
    </row>
    <row r="32" spans="1:11" ht="10.5" customHeight="1">
      <c r="A32" s="258"/>
      <c r="B32" s="307"/>
      <c r="C32" s="248" t="s">
        <v>224</v>
      </c>
      <c r="D32" s="308"/>
      <c r="E32" s="8">
        <v>42</v>
      </c>
      <c r="F32" s="177">
        <v>151992</v>
      </c>
      <c r="G32" s="177">
        <v>172581</v>
      </c>
      <c r="H32" s="255">
        <v>3728</v>
      </c>
      <c r="I32" s="255">
        <v>152873</v>
      </c>
      <c r="J32" s="255">
        <v>15522</v>
      </c>
      <c r="K32" s="255">
        <v>458</v>
      </c>
    </row>
    <row r="33" spans="1:11" ht="7.5" customHeight="1">
      <c r="A33" s="258"/>
      <c r="B33" s="307"/>
      <c r="C33" s="248"/>
      <c r="D33" s="308"/>
      <c r="E33" s="8"/>
      <c r="F33" s="177"/>
      <c r="G33" s="177"/>
      <c r="H33" s="255"/>
      <c r="I33" s="255"/>
      <c r="J33" s="255"/>
      <c r="K33" s="255"/>
    </row>
    <row r="34" spans="1:11" ht="10.5" customHeight="1">
      <c r="A34" s="313" t="s">
        <v>294</v>
      </c>
      <c r="B34" s="307"/>
      <c r="C34" s="248" t="s">
        <v>295</v>
      </c>
      <c r="D34" s="308"/>
      <c r="E34" s="8">
        <v>4</v>
      </c>
      <c r="F34" s="177">
        <v>26472</v>
      </c>
      <c r="G34" s="177">
        <v>5494</v>
      </c>
      <c r="H34" s="255">
        <v>690</v>
      </c>
      <c r="I34" s="255">
        <v>2876</v>
      </c>
      <c r="J34" s="255">
        <v>1928</v>
      </c>
      <c r="K34" s="255" t="s">
        <v>8</v>
      </c>
    </row>
    <row r="35" spans="1:11" ht="7.5" customHeight="1">
      <c r="A35" s="258"/>
      <c r="B35" s="307"/>
      <c r="C35" s="248"/>
      <c r="D35" s="308"/>
      <c r="E35" s="8"/>
      <c r="F35" s="177"/>
      <c r="G35" s="177"/>
      <c r="H35" s="255"/>
      <c r="I35" s="255"/>
      <c r="J35" s="255"/>
      <c r="K35" s="255"/>
    </row>
    <row r="36" spans="1:11" ht="10.5" customHeight="1">
      <c r="A36" s="258" t="s">
        <v>273</v>
      </c>
      <c r="B36" s="311"/>
      <c r="C36" s="248" t="s">
        <v>802</v>
      </c>
      <c r="D36" s="308"/>
      <c r="E36" s="2"/>
      <c r="F36" s="177"/>
      <c r="G36" s="177"/>
      <c r="H36" s="2"/>
      <c r="I36" s="2"/>
      <c r="J36" s="2"/>
      <c r="K36" s="2"/>
    </row>
    <row r="37" spans="1:11" ht="10.5" customHeight="1">
      <c r="A37" s="258"/>
      <c r="B37" s="311"/>
      <c r="C37" s="248" t="s">
        <v>274</v>
      </c>
      <c r="D37" s="308"/>
      <c r="E37" s="8">
        <v>25</v>
      </c>
      <c r="F37" s="177">
        <v>64373</v>
      </c>
      <c r="G37" s="177">
        <v>46133</v>
      </c>
      <c r="H37" s="255" t="s">
        <v>8</v>
      </c>
      <c r="I37" s="255">
        <v>41468</v>
      </c>
      <c r="J37" s="255">
        <v>4359</v>
      </c>
      <c r="K37" s="255">
        <v>306</v>
      </c>
    </row>
    <row r="38" spans="1:11" ht="7.5" customHeight="1">
      <c r="A38" s="258"/>
      <c r="B38" s="311"/>
      <c r="C38" s="248"/>
      <c r="D38" s="308"/>
      <c r="E38" s="8"/>
      <c r="F38" s="177"/>
      <c r="G38" s="177"/>
      <c r="H38" s="255"/>
      <c r="I38" s="255"/>
      <c r="J38" s="255"/>
      <c r="K38" s="255"/>
    </row>
    <row r="39" spans="1:11" ht="10.5" customHeight="1">
      <c r="A39" s="258" t="s">
        <v>74</v>
      </c>
      <c r="B39" s="311"/>
      <c r="C39" s="310" t="s">
        <v>78</v>
      </c>
      <c r="D39" s="308"/>
      <c r="E39" s="8"/>
      <c r="F39" s="177"/>
      <c r="G39" s="177"/>
      <c r="H39" s="255"/>
      <c r="I39" s="255"/>
      <c r="J39" s="255"/>
      <c r="K39" s="255"/>
    </row>
    <row r="40" spans="1:11" ht="10.5" customHeight="1">
      <c r="A40" s="305"/>
      <c r="B40" s="307"/>
      <c r="C40" s="248" t="s">
        <v>225</v>
      </c>
      <c r="D40" s="312"/>
      <c r="E40" s="8">
        <v>23</v>
      </c>
      <c r="F40" s="177">
        <v>54477</v>
      </c>
      <c r="G40" s="177">
        <v>110558</v>
      </c>
      <c r="H40" s="255">
        <v>2138</v>
      </c>
      <c r="I40" s="255">
        <v>104135</v>
      </c>
      <c r="J40" s="255">
        <v>4285</v>
      </c>
      <c r="K40" s="255" t="s">
        <v>8</v>
      </c>
    </row>
    <row r="41" spans="1:11" ht="7.5" customHeight="1">
      <c r="A41" s="305"/>
      <c r="B41" s="307"/>
      <c r="C41" s="248"/>
      <c r="D41" s="312"/>
      <c r="E41" s="8"/>
      <c r="F41" s="177"/>
      <c r="G41" s="177"/>
      <c r="H41" s="255"/>
      <c r="I41" s="255"/>
      <c r="J41" s="255"/>
      <c r="K41" s="255"/>
    </row>
    <row r="42" spans="1:11" ht="10.5" customHeight="1">
      <c r="A42" s="305" t="s">
        <v>186</v>
      </c>
      <c r="B42" s="309"/>
      <c r="C42" s="310" t="s">
        <v>77</v>
      </c>
      <c r="D42" s="308"/>
      <c r="E42" s="8"/>
      <c r="F42" s="177"/>
      <c r="G42" s="177"/>
      <c r="H42" s="255"/>
      <c r="I42" s="255"/>
      <c r="J42" s="255"/>
      <c r="K42" s="255"/>
    </row>
    <row r="43" spans="1:11" ht="10.5" customHeight="1">
      <c r="A43" s="305"/>
      <c r="B43" s="309"/>
      <c r="C43" s="310" t="s">
        <v>405</v>
      </c>
      <c r="D43" s="308"/>
      <c r="E43" s="8"/>
      <c r="F43" s="177"/>
      <c r="G43" s="177"/>
      <c r="H43" s="255"/>
      <c r="I43" s="255"/>
      <c r="J43" s="255"/>
      <c r="K43" s="255"/>
    </row>
    <row r="44" spans="1:11" ht="10.5" customHeight="1">
      <c r="A44" s="305"/>
      <c r="B44" s="309"/>
      <c r="C44" s="310" t="s">
        <v>406</v>
      </c>
      <c r="D44" s="308"/>
      <c r="E44" s="8"/>
      <c r="F44" s="177"/>
      <c r="G44" s="177"/>
      <c r="H44" s="255"/>
      <c r="I44" s="255"/>
      <c r="J44" s="255"/>
      <c r="K44" s="255"/>
    </row>
    <row r="45" spans="1:11" ht="10.5" customHeight="1">
      <c r="A45" s="305"/>
      <c r="B45" s="307"/>
      <c r="C45" s="248" t="s">
        <v>226</v>
      </c>
      <c r="D45" s="308"/>
      <c r="E45" s="8">
        <v>28</v>
      </c>
      <c r="F45" s="177">
        <v>27724</v>
      </c>
      <c r="G45" s="177">
        <v>22682</v>
      </c>
      <c r="H45" s="255">
        <v>1150</v>
      </c>
      <c r="I45" s="255">
        <v>21400</v>
      </c>
      <c r="J45" s="255">
        <v>132</v>
      </c>
      <c r="K45" s="255" t="s">
        <v>8</v>
      </c>
    </row>
    <row r="46" spans="1:11" ht="7.5" customHeight="1">
      <c r="A46" s="305"/>
      <c r="B46" s="307"/>
      <c r="C46" s="248"/>
      <c r="D46" s="308"/>
      <c r="E46" s="8"/>
      <c r="F46" s="177"/>
      <c r="G46" s="177"/>
      <c r="H46" s="255"/>
      <c r="I46" s="255"/>
      <c r="J46" s="255"/>
      <c r="K46" s="255"/>
    </row>
    <row r="47" spans="1:11" ht="10.5" customHeight="1">
      <c r="A47" s="305" t="s">
        <v>75</v>
      </c>
      <c r="B47" s="311"/>
      <c r="C47" s="310" t="s">
        <v>802</v>
      </c>
      <c r="D47" s="308"/>
      <c r="E47" s="8"/>
      <c r="F47" s="177"/>
      <c r="G47" s="177"/>
      <c r="H47" s="255"/>
      <c r="I47" s="255"/>
      <c r="J47" s="255"/>
      <c r="K47" s="255"/>
    </row>
    <row r="48" spans="1:13" ht="10.5" customHeight="1">
      <c r="A48" s="305"/>
      <c r="B48" s="311"/>
      <c r="C48" s="248" t="s">
        <v>185</v>
      </c>
      <c r="D48" s="308"/>
      <c r="E48" s="8">
        <v>18</v>
      </c>
      <c r="F48" s="177">
        <v>10645</v>
      </c>
      <c r="G48" s="177">
        <v>12880</v>
      </c>
      <c r="H48" s="255">
        <v>205</v>
      </c>
      <c r="I48" s="255">
        <v>12675</v>
      </c>
      <c r="J48" s="255" t="s">
        <v>8</v>
      </c>
      <c r="K48" s="255" t="s">
        <v>8</v>
      </c>
      <c r="M48" s="46"/>
    </row>
    <row r="49" spans="1:11" ht="7.5" customHeight="1">
      <c r="A49" s="305"/>
      <c r="B49" s="307"/>
      <c r="C49" s="273"/>
      <c r="D49" s="308"/>
      <c r="E49" s="8"/>
      <c r="F49" s="177"/>
      <c r="G49" s="177"/>
      <c r="H49" s="255"/>
      <c r="I49" s="255"/>
      <c r="J49" s="255"/>
      <c r="K49" s="255"/>
    </row>
    <row r="50" spans="1:11" ht="10.5" customHeight="1">
      <c r="A50" s="258" t="s">
        <v>52</v>
      </c>
      <c r="B50" s="314" t="s">
        <v>79</v>
      </c>
      <c r="C50" s="2"/>
      <c r="D50" s="308"/>
      <c r="E50" s="8"/>
      <c r="F50" s="177"/>
      <c r="G50" s="177"/>
      <c r="H50" s="255"/>
      <c r="I50" s="255"/>
      <c r="J50" s="255"/>
      <c r="K50" s="255"/>
    </row>
    <row r="51" spans="1:11" ht="10.5" customHeight="1">
      <c r="A51" s="305"/>
      <c r="B51" s="307"/>
      <c r="C51" s="310" t="s">
        <v>227</v>
      </c>
      <c r="D51" s="308"/>
      <c r="E51" s="8"/>
      <c r="F51" s="177"/>
      <c r="G51" s="177"/>
      <c r="H51" s="255"/>
      <c r="I51" s="255"/>
      <c r="J51" s="255"/>
      <c r="K51" s="255"/>
    </row>
    <row r="52" spans="1:11" ht="10.5" customHeight="1">
      <c r="A52" s="305"/>
      <c r="B52" s="307"/>
      <c r="C52" s="310" t="s">
        <v>231</v>
      </c>
      <c r="D52" s="308"/>
      <c r="E52" s="8"/>
      <c r="F52" s="177"/>
      <c r="G52" s="177"/>
      <c r="H52" s="255"/>
      <c r="I52" s="255"/>
      <c r="J52" s="255"/>
      <c r="K52" s="255"/>
    </row>
    <row r="53" spans="1:11" ht="10.5" customHeight="1">
      <c r="A53" s="305"/>
      <c r="B53" s="307"/>
      <c r="C53" s="248" t="s">
        <v>232</v>
      </c>
      <c r="D53" s="308"/>
      <c r="E53" s="8">
        <v>13</v>
      </c>
      <c r="F53" s="177">
        <v>94069</v>
      </c>
      <c r="G53" s="177">
        <v>60009</v>
      </c>
      <c r="H53" s="255" t="s">
        <v>8</v>
      </c>
      <c r="I53" s="255">
        <v>57975</v>
      </c>
      <c r="J53" s="255" t="s">
        <v>8</v>
      </c>
      <c r="K53" s="255">
        <v>2034</v>
      </c>
    </row>
    <row r="54" spans="1:11" ht="7.5" customHeight="1">
      <c r="A54" s="305"/>
      <c r="B54" s="307"/>
      <c r="C54" s="248"/>
      <c r="D54" s="308"/>
      <c r="E54" s="8"/>
      <c r="F54" s="177"/>
      <c r="G54" s="177"/>
      <c r="H54" s="255"/>
      <c r="I54" s="255"/>
      <c r="J54" s="255"/>
      <c r="K54" s="255"/>
    </row>
    <row r="55" spans="1:11" ht="10.5" customHeight="1">
      <c r="A55" s="258" t="s">
        <v>55</v>
      </c>
      <c r="B55" s="277" t="s">
        <v>228</v>
      </c>
      <c r="C55" s="2"/>
      <c r="D55" s="29"/>
      <c r="E55" s="17"/>
      <c r="F55" s="177"/>
      <c r="G55" s="177"/>
      <c r="H55" s="255"/>
      <c r="I55" s="255"/>
      <c r="J55" s="255"/>
      <c r="K55" s="255"/>
    </row>
    <row r="56" spans="1:11" ht="10.5" customHeight="1">
      <c r="A56" s="258"/>
      <c r="B56" s="307"/>
      <c r="C56" s="29" t="s">
        <v>365</v>
      </c>
      <c r="D56" s="29"/>
      <c r="E56" s="17"/>
      <c r="F56" s="177"/>
      <c r="G56" s="177"/>
      <c r="H56" s="255"/>
      <c r="I56" s="255"/>
      <c r="J56" s="255"/>
      <c r="K56" s="255"/>
    </row>
    <row r="57" spans="1:11" ht="10.5" customHeight="1">
      <c r="A57" s="258"/>
      <c r="B57" s="307"/>
      <c r="C57" s="29" t="s">
        <v>233</v>
      </c>
      <c r="D57" s="29"/>
      <c r="E57" s="17"/>
      <c r="F57" s="177"/>
      <c r="G57" s="177"/>
      <c r="H57" s="255"/>
      <c r="I57" s="255"/>
      <c r="J57" s="255"/>
      <c r="K57" s="255"/>
    </row>
    <row r="58" spans="1:12" ht="10.5" customHeight="1">
      <c r="A58" s="33"/>
      <c r="B58" s="315"/>
      <c r="C58" s="1072" t="s">
        <v>229</v>
      </c>
      <c r="D58" s="1072"/>
      <c r="E58" s="17">
        <v>312</v>
      </c>
      <c r="F58" s="177">
        <v>1722756</v>
      </c>
      <c r="G58" s="177">
        <v>1718790</v>
      </c>
      <c r="H58" s="255">
        <v>52810</v>
      </c>
      <c r="I58" s="255">
        <v>1643995</v>
      </c>
      <c r="J58" s="255">
        <v>21686</v>
      </c>
      <c r="K58" s="255">
        <v>299</v>
      </c>
      <c r="L58" s="82"/>
    </row>
    <row r="59" spans="1:11" ht="7.5" customHeight="1">
      <c r="A59" s="33"/>
      <c r="B59" s="315"/>
      <c r="C59" s="316"/>
      <c r="D59" s="317"/>
      <c r="E59" s="8"/>
      <c r="F59" s="177"/>
      <c r="G59" s="177"/>
      <c r="H59" s="255"/>
      <c r="I59" s="255"/>
      <c r="J59" s="255"/>
      <c r="K59" s="255"/>
    </row>
    <row r="60" spans="1:13" ht="10.5" customHeight="1">
      <c r="A60" s="258" t="s">
        <v>98</v>
      </c>
      <c r="B60" s="307"/>
      <c r="C60" s="248" t="s">
        <v>310</v>
      </c>
      <c r="D60" s="308"/>
      <c r="E60" s="8">
        <v>37</v>
      </c>
      <c r="F60" s="177">
        <v>674409</v>
      </c>
      <c r="G60" s="177">
        <v>140268</v>
      </c>
      <c r="H60" s="318">
        <v>6510</v>
      </c>
      <c r="I60" s="255">
        <v>131335</v>
      </c>
      <c r="J60" s="255">
        <v>2423</v>
      </c>
      <c r="K60" s="255" t="s">
        <v>8</v>
      </c>
      <c r="M60" s="46"/>
    </row>
    <row r="61" spans="1:11" ht="7.5" customHeight="1">
      <c r="A61" s="33"/>
      <c r="B61" s="315"/>
      <c r="C61" s="298"/>
      <c r="D61" s="317"/>
      <c r="E61" s="8"/>
      <c r="F61" s="177"/>
      <c r="G61" s="177"/>
      <c r="H61" s="255"/>
      <c r="I61" s="255"/>
      <c r="J61" s="255"/>
      <c r="K61" s="255"/>
    </row>
    <row r="62" spans="1:11" ht="10.5" customHeight="1">
      <c r="A62" s="78" t="s">
        <v>76</v>
      </c>
      <c r="B62" s="144"/>
      <c r="C62" s="143" t="s">
        <v>803</v>
      </c>
      <c r="D62" s="142"/>
      <c r="E62" s="166"/>
      <c r="F62" s="177"/>
      <c r="G62" s="171"/>
      <c r="H62" s="172"/>
      <c r="I62" s="172"/>
      <c r="J62" s="172"/>
      <c r="K62" s="255"/>
    </row>
    <row r="63" spans="1:11" ht="10.5" customHeight="1">
      <c r="A63" s="78"/>
      <c r="B63" s="141"/>
      <c r="C63" s="63" t="s">
        <v>234</v>
      </c>
      <c r="D63" s="142"/>
      <c r="E63" s="8">
        <v>36</v>
      </c>
      <c r="F63" s="177">
        <v>164265</v>
      </c>
      <c r="G63" s="177">
        <v>140043</v>
      </c>
      <c r="H63" s="255">
        <v>6510</v>
      </c>
      <c r="I63" s="255">
        <v>131110</v>
      </c>
      <c r="J63" s="255">
        <v>2423</v>
      </c>
      <c r="K63" s="255" t="s">
        <v>8</v>
      </c>
    </row>
    <row r="64" spans="1:11" ht="7.5" customHeight="1">
      <c r="A64" s="78"/>
      <c r="B64" s="141"/>
      <c r="C64" s="63"/>
      <c r="D64" s="142"/>
      <c r="E64" s="8"/>
      <c r="F64" s="177"/>
      <c r="G64" s="177"/>
      <c r="H64" s="255"/>
      <c r="I64" s="255"/>
      <c r="J64" s="255"/>
      <c r="K64" s="255"/>
    </row>
    <row r="65" spans="1:11" ht="10.5" customHeight="1">
      <c r="A65" s="78" t="s">
        <v>296</v>
      </c>
      <c r="B65" s="141"/>
      <c r="C65" s="63" t="s">
        <v>236</v>
      </c>
      <c r="D65" s="142"/>
      <c r="E65" s="8">
        <v>78</v>
      </c>
      <c r="F65" s="177">
        <v>510144</v>
      </c>
      <c r="G65" s="177">
        <v>611882</v>
      </c>
      <c r="H65" s="255">
        <v>12566</v>
      </c>
      <c r="I65" s="255">
        <v>581881</v>
      </c>
      <c r="J65" s="255">
        <v>17136</v>
      </c>
      <c r="K65" s="255">
        <v>299</v>
      </c>
    </row>
    <row r="66" spans="1:11" ht="7.5" customHeight="1">
      <c r="A66" s="78"/>
      <c r="B66" s="141"/>
      <c r="C66" s="63"/>
      <c r="D66" s="142"/>
      <c r="E66" s="8"/>
      <c r="F66" s="177"/>
      <c r="G66" s="177"/>
      <c r="H66" s="255"/>
      <c r="I66" s="255"/>
      <c r="J66" s="255"/>
      <c r="K66" s="255"/>
    </row>
    <row r="67" spans="1:12" ht="10.5" customHeight="1">
      <c r="A67" s="78" t="s">
        <v>99</v>
      </c>
      <c r="B67" s="141"/>
      <c r="C67" s="143" t="s">
        <v>80</v>
      </c>
      <c r="D67" s="142"/>
      <c r="E67" s="8"/>
      <c r="F67" s="177"/>
      <c r="G67" s="177"/>
      <c r="H67" s="255"/>
      <c r="I67" s="255"/>
      <c r="J67" s="255"/>
      <c r="K67" s="255"/>
      <c r="L67" s="46"/>
    </row>
    <row r="68" spans="1:11" ht="10.5" customHeight="1">
      <c r="A68" s="78"/>
      <c r="B68" s="141"/>
      <c r="C68" s="63" t="s">
        <v>235</v>
      </c>
      <c r="D68" s="142"/>
      <c r="E68" s="8">
        <v>267</v>
      </c>
      <c r="F68" s="177">
        <v>1040726</v>
      </c>
      <c r="G68" s="177">
        <v>950479</v>
      </c>
      <c r="H68" s="255">
        <v>32677</v>
      </c>
      <c r="I68" s="255">
        <v>917346</v>
      </c>
      <c r="J68" s="255">
        <v>456</v>
      </c>
      <c r="K68" s="255" t="s">
        <v>8</v>
      </c>
    </row>
    <row r="69" spans="1:11" ht="7.5" customHeight="1">
      <c r="A69" s="78"/>
      <c r="B69" s="141"/>
      <c r="C69" s="63"/>
      <c r="D69" s="142"/>
      <c r="E69" s="8"/>
      <c r="F69" s="177"/>
      <c r="G69" s="177"/>
      <c r="H69" s="255"/>
      <c r="I69" s="255"/>
      <c r="J69" s="255"/>
      <c r="K69" s="255"/>
    </row>
    <row r="70" spans="1:11" ht="10.5" customHeight="1">
      <c r="A70" s="78" t="s">
        <v>101</v>
      </c>
      <c r="B70" s="141"/>
      <c r="C70" s="63" t="s">
        <v>230</v>
      </c>
      <c r="D70" s="142"/>
      <c r="E70" s="8">
        <v>84</v>
      </c>
      <c r="F70" s="177">
        <v>517765</v>
      </c>
      <c r="G70" s="177">
        <v>628043</v>
      </c>
      <c r="H70" s="24">
        <v>13623</v>
      </c>
      <c r="I70" s="255">
        <v>595315</v>
      </c>
      <c r="J70" s="255">
        <v>18807</v>
      </c>
      <c r="K70" s="255">
        <v>299</v>
      </c>
    </row>
    <row r="71" spans="1:11" ht="6.75" customHeight="1">
      <c r="A71" s="53"/>
      <c r="B71" s="53"/>
      <c r="C71" s="52"/>
      <c r="D71" s="79"/>
      <c r="E71" s="8"/>
      <c r="F71" s="177"/>
      <c r="G71" s="177"/>
      <c r="H71" s="8"/>
      <c r="I71" s="8"/>
      <c r="J71" s="8"/>
      <c r="K71" s="2"/>
    </row>
    <row r="72" spans="1:15" ht="13.5" customHeight="1">
      <c r="A72" s="53"/>
      <c r="B72" s="53"/>
      <c r="C72" s="76" t="s">
        <v>298</v>
      </c>
      <c r="D72" s="146"/>
      <c r="E72" s="13">
        <v>1098</v>
      </c>
      <c r="F72" s="180">
        <v>2275911</v>
      </c>
      <c r="G72" s="180">
        <v>2453553</v>
      </c>
      <c r="H72" s="13">
        <v>157805</v>
      </c>
      <c r="I72" s="13">
        <v>2244696</v>
      </c>
      <c r="J72" s="13">
        <v>48261</v>
      </c>
      <c r="K72" s="13">
        <v>2791</v>
      </c>
      <c r="L72" s="203"/>
      <c r="M72" s="46"/>
      <c r="N72" s="46"/>
      <c r="O72" s="46"/>
    </row>
    <row r="73" ht="9" customHeight="1">
      <c r="A73" s="55" t="s">
        <v>7</v>
      </c>
    </row>
    <row r="74" spans="1:11" ht="14.25" customHeight="1">
      <c r="A74" s="1070" t="s">
        <v>358</v>
      </c>
      <c r="B74" s="1070"/>
      <c r="C74" s="1070"/>
      <c r="D74" s="1070"/>
      <c r="E74" s="1070"/>
      <c r="F74" s="1070"/>
      <c r="G74" s="1070"/>
      <c r="H74" s="1070"/>
      <c r="I74" s="1070"/>
      <c r="J74" s="1070"/>
      <c r="K74" s="1070"/>
    </row>
    <row r="75" spans="1:11" ht="10.5" customHeight="1">
      <c r="A75" s="1070"/>
      <c r="B75" s="1070"/>
      <c r="C75" s="1070"/>
      <c r="D75" s="1070"/>
      <c r="E75" s="1070"/>
      <c r="F75" s="1070"/>
      <c r="G75" s="1070"/>
      <c r="H75" s="1070"/>
      <c r="I75" s="1070"/>
      <c r="J75" s="1070"/>
      <c r="K75" s="1070"/>
    </row>
    <row r="76" spans="1:3" ht="10.5" customHeight="1">
      <c r="A76" s="53"/>
      <c r="B76" s="53"/>
      <c r="C76" s="53"/>
    </row>
    <row r="77" spans="1:10" ht="10.5" customHeight="1">
      <c r="A77" s="53"/>
      <c r="B77" s="53"/>
      <c r="C77" s="53"/>
      <c r="E77" s="46"/>
      <c r="F77" s="46"/>
      <c r="G77" s="46"/>
      <c r="H77" s="46"/>
      <c r="I77" s="46"/>
      <c r="J77" s="46"/>
    </row>
    <row r="78" spans="1:3" ht="10.5" customHeight="1">
      <c r="A78" s="53"/>
      <c r="B78" s="53"/>
      <c r="C78" s="53"/>
    </row>
    <row r="79" spans="1:4" ht="10.5" customHeight="1">
      <c r="A79" s="53"/>
      <c r="B79" s="53"/>
      <c r="C79" s="147"/>
      <c r="D79" s="148"/>
    </row>
    <row r="80" ht="10.5" customHeight="1"/>
    <row r="81" ht="10.5" customHeight="1"/>
    <row r="82" spans="1:3" ht="9.75">
      <c r="A82" s="53"/>
      <c r="B82" s="53"/>
      <c r="C82" s="53"/>
    </row>
    <row r="83" spans="1:3" ht="9.75">
      <c r="A83" s="53"/>
      <c r="B83" s="53"/>
      <c r="C83" s="53"/>
    </row>
    <row r="84" spans="1:3" ht="9.75">
      <c r="A84" s="53"/>
      <c r="B84" s="53"/>
      <c r="C84" s="53"/>
    </row>
    <row r="85" spans="1:3" ht="9.75">
      <c r="A85" s="53"/>
      <c r="B85" s="53"/>
      <c r="C85" s="53"/>
    </row>
    <row r="86" spans="1:3" ht="9.75">
      <c r="A86" s="53"/>
      <c r="B86" s="53"/>
      <c r="C86" s="53"/>
    </row>
    <row r="87" spans="1:3" ht="9.75">
      <c r="A87" s="53"/>
      <c r="B87" s="53"/>
      <c r="C87" s="53"/>
    </row>
    <row r="88" spans="1:3" ht="9.75">
      <c r="A88" s="53"/>
      <c r="B88" s="53"/>
      <c r="C88" s="53"/>
    </row>
    <row r="89" spans="1:3" ht="9.75">
      <c r="A89" s="53"/>
      <c r="B89" s="53"/>
      <c r="C89" s="53"/>
    </row>
    <row r="90" spans="1:3" ht="9.75">
      <c r="A90" s="53"/>
      <c r="B90" s="53"/>
      <c r="C90" s="53"/>
    </row>
    <row r="91" spans="1:3" ht="9.75">
      <c r="A91" s="53"/>
      <c r="B91" s="53"/>
      <c r="C91" s="53"/>
    </row>
    <row r="92" spans="1:3" ht="9.75">
      <c r="A92" s="53"/>
      <c r="B92" s="53"/>
      <c r="C92" s="53"/>
    </row>
    <row r="93" spans="1:3" ht="9.75">
      <c r="A93" s="53"/>
      <c r="B93" s="53"/>
      <c r="C93" s="53"/>
    </row>
    <row r="94" spans="1:3" ht="9.75">
      <c r="A94" s="53"/>
      <c r="B94" s="53"/>
      <c r="C94" s="53"/>
    </row>
    <row r="95" spans="1:3" ht="9.75">
      <c r="A95" s="53"/>
      <c r="B95" s="53"/>
      <c r="C95" s="53"/>
    </row>
    <row r="96" spans="1:3" ht="9.75">
      <c r="A96" s="53"/>
      <c r="B96" s="53"/>
      <c r="C96" s="53"/>
    </row>
    <row r="97" spans="1:3" ht="9.75">
      <c r="A97" s="53"/>
      <c r="B97" s="53"/>
      <c r="C97" s="53"/>
    </row>
    <row r="98" spans="1:3" ht="9.75">
      <c r="A98" s="53"/>
      <c r="B98" s="53"/>
      <c r="C98" s="53"/>
    </row>
    <row r="99" spans="1:3" ht="9.75">
      <c r="A99" s="53"/>
      <c r="B99" s="53"/>
      <c r="C99" s="53"/>
    </row>
  </sheetData>
  <sheetProtection/>
  <mergeCells count="16">
    <mergeCell ref="A3:K3"/>
    <mergeCell ref="A4:K4"/>
    <mergeCell ref="A6:A13"/>
    <mergeCell ref="B6:D13"/>
    <mergeCell ref="E6:E12"/>
    <mergeCell ref="F6:F12"/>
    <mergeCell ref="G6:G12"/>
    <mergeCell ref="H6:K6"/>
    <mergeCell ref="H7:H12"/>
    <mergeCell ref="I7:K7"/>
    <mergeCell ref="I8:I12"/>
    <mergeCell ref="J8:J12"/>
    <mergeCell ref="K8:K12"/>
    <mergeCell ref="F13:K13"/>
    <mergeCell ref="C58:D58"/>
    <mergeCell ref="A74:K75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>&amp;C 38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L52" sqref="L52"/>
    </sheetView>
  </sheetViews>
  <sheetFormatPr defaultColWidth="11.421875" defaultRowHeight="12.75"/>
  <cols>
    <col min="1" max="1" width="20.7109375" style="2" customWidth="1"/>
    <col min="2" max="2" width="1.1484375" style="2" customWidth="1"/>
    <col min="3" max="7" width="10.7109375" style="2" customWidth="1"/>
    <col min="8" max="8" width="20.8515625" style="2" customWidth="1"/>
    <col min="9" max="9" width="22.57421875" style="2" customWidth="1"/>
    <col min="10" max="10" width="0.9921875" style="2" customWidth="1"/>
    <col min="11" max="15" width="12.7109375" style="2" customWidth="1"/>
    <col min="16" max="16384" width="11.421875" style="2" customWidth="1"/>
  </cols>
  <sheetData>
    <row r="1" spans="10:15" s="15" customFormat="1" ht="12.75">
      <c r="J1" s="27"/>
      <c r="K1" s="224"/>
      <c r="L1" s="224"/>
      <c r="M1" s="224"/>
      <c r="N1" s="224"/>
      <c r="O1" s="224"/>
    </row>
    <row r="2" spans="9:15" s="15" customFormat="1" ht="12.75">
      <c r="I2" s="27"/>
      <c r="J2" s="27"/>
      <c r="K2" s="224"/>
      <c r="L2" s="224"/>
      <c r="M2" s="224"/>
      <c r="N2" s="224"/>
      <c r="O2" s="224"/>
    </row>
    <row r="3" spans="9:15" s="15" customFormat="1" ht="12.75">
      <c r="I3" s="1037" t="s">
        <v>425</v>
      </c>
      <c r="J3" s="1037"/>
      <c r="K3" s="1037"/>
      <c r="L3" s="1037"/>
      <c r="M3" s="1037"/>
      <c r="N3" s="1037"/>
      <c r="O3" s="1037"/>
    </row>
    <row r="4" spans="9:15" s="15" customFormat="1" ht="12.75">
      <c r="I4" s="1037" t="s">
        <v>276</v>
      </c>
      <c r="J4" s="1037"/>
      <c r="K4" s="1037"/>
      <c r="L4" s="1037"/>
      <c r="M4" s="1037"/>
      <c r="N4" s="1037"/>
      <c r="O4" s="1037"/>
    </row>
    <row r="5" ht="11.25"/>
    <row r="6" spans="9:17" ht="11.25" customHeight="1">
      <c r="I6" s="1051" t="s">
        <v>25</v>
      </c>
      <c r="J6" s="1052"/>
      <c r="K6" s="1109" t="s">
        <v>239</v>
      </c>
      <c r="L6" s="1109" t="s">
        <v>26</v>
      </c>
      <c r="M6" s="1117" t="s">
        <v>1</v>
      </c>
      <c r="N6" s="1117"/>
      <c r="O6" s="1034"/>
      <c r="P6" s="15"/>
      <c r="Q6" s="15"/>
    </row>
    <row r="7" spans="9:17" ht="11.25" customHeight="1">
      <c r="I7" s="1053"/>
      <c r="J7" s="1054"/>
      <c r="K7" s="1116"/>
      <c r="L7" s="1116"/>
      <c r="M7" s="1109" t="s">
        <v>236</v>
      </c>
      <c r="N7" s="1109" t="s">
        <v>237</v>
      </c>
      <c r="O7" s="1066" t="s">
        <v>238</v>
      </c>
      <c r="P7" s="15"/>
      <c r="Q7" s="15"/>
    </row>
    <row r="8" spans="9:17" ht="12.75">
      <c r="I8" s="1053"/>
      <c r="J8" s="1054"/>
      <c r="K8" s="1116"/>
      <c r="L8" s="1116"/>
      <c r="M8" s="1116"/>
      <c r="N8" s="1116"/>
      <c r="O8" s="1039"/>
      <c r="P8" s="15"/>
      <c r="Q8" s="15"/>
    </row>
    <row r="9" spans="9:17" ht="12.75">
      <c r="I9" s="1053"/>
      <c r="J9" s="1054"/>
      <c r="K9" s="1116"/>
      <c r="L9" s="1116"/>
      <c r="M9" s="1116"/>
      <c r="N9" s="1116"/>
      <c r="O9" s="1039"/>
      <c r="P9" s="15"/>
      <c r="Q9" s="15"/>
    </row>
    <row r="10" spans="9:17" ht="12.75">
      <c r="I10" s="1055"/>
      <c r="J10" s="1056"/>
      <c r="K10" s="3" t="s">
        <v>2</v>
      </c>
      <c r="L10" s="1117" t="s">
        <v>3</v>
      </c>
      <c r="M10" s="1117"/>
      <c r="N10" s="1117"/>
      <c r="O10" s="1034"/>
      <c r="P10" s="15"/>
      <c r="Q10" s="15"/>
    </row>
    <row r="11" spans="9:17" ht="12.75">
      <c r="I11" s="4"/>
      <c r="J11" s="5"/>
      <c r="P11" s="15"/>
      <c r="Q11" s="15"/>
    </row>
    <row r="12" spans="9:17" ht="16.5" customHeight="1">
      <c r="I12" s="6" t="s">
        <v>9</v>
      </c>
      <c r="J12" s="7"/>
      <c r="K12" s="23">
        <v>323</v>
      </c>
      <c r="L12" s="23">
        <v>725329</v>
      </c>
      <c r="M12" s="23">
        <v>156555</v>
      </c>
      <c r="N12" s="23">
        <v>266736</v>
      </c>
      <c r="O12" s="8">
        <v>302038</v>
      </c>
      <c r="P12" s="24"/>
      <c r="Q12" s="24"/>
    </row>
    <row r="13" spans="9:16" ht="16.5" customHeight="1">
      <c r="I13" s="6" t="s">
        <v>10</v>
      </c>
      <c r="J13" s="7"/>
      <c r="K13" s="23">
        <v>179</v>
      </c>
      <c r="L13" s="23">
        <v>423032</v>
      </c>
      <c r="M13" s="23">
        <v>85242</v>
      </c>
      <c r="N13" s="23">
        <v>157911</v>
      </c>
      <c r="O13" s="8">
        <v>179879</v>
      </c>
      <c r="P13" s="24"/>
    </row>
    <row r="14" spans="9:16" ht="16.5" customHeight="1">
      <c r="I14" s="6" t="s">
        <v>11</v>
      </c>
      <c r="J14" s="7"/>
      <c r="K14" s="23">
        <v>88</v>
      </c>
      <c r="L14" s="23">
        <v>193414</v>
      </c>
      <c r="M14" s="23">
        <v>28415</v>
      </c>
      <c r="N14" s="23">
        <v>83078</v>
      </c>
      <c r="O14" s="8">
        <v>81921</v>
      </c>
      <c r="P14" s="8"/>
    </row>
    <row r="15" spans="9:16" ht="16.5" customHeight="1">
      <c r="I15" s="6" t="s">
        <v>12</v>
      </c>
      <c r="J15" s="7"/>
      <c r="K15" s="23">
        <v>133</v>
      </c>
      <c r="L15" s="23">
        <v>200653</v>
      </c>
      <c r="M15" s="23">
        <v>59335</v>
      </c>
      <c r="N15" s="23">
        <v>103482</v>
      </c>
      <c r="O15" s="8">
        <v>37836</v>
      </c>
      <c r="P15" s="8"/>
    </row>
    <row r="16" spans="9:17" ht="16.5" customHeight="1">
      <c r="I16" s="6" t="s">
        <v>13</v>
      </c>
      <c r="J16" s="7"/>
      <c r="K16" s="23"/>
      <c r="L16" s="23">
        <v>316336</v>
      </c>
      <c r="M16" s="23">
        <v>77628</v>
      </c>
      <c r="N16" s="23">
        <v>140764</v>
      </c>
      <c r="O16" s="8">
        <v>97944</v>
      </c>
      <c r="P16" s="24"/>
      <c r="Q16" s="24"/>
    </row>
    <row r="17" spans="9:16" ht="16.5" customHeight="1">
      <c r="I17" s="6" t="s">
        <v>14</v>
      </c>
      <c r="J17" s="7"/>
      <c r="K17" s="23">
        <v>62</v>
      </c>
      <c r="L17" s="23">
        <v>242537</v>
      </c>
      <c r="M17" s="23">
        <v>110880</v>
      </c>
      <c r="N17" s="23">
        <v>95126</v>
      </c>
      <c r="O17" s="8">
        <v>36531</v>
      </c>
      <c r="P17" s="8"/>
    </row>
    <row r="18" spans="9:16" ht="16.5" customHeight="1">
      <c r="I18" s="6" t="s">
        <v>15</v>
      </c>
      <c r="J18" s="7"/>
      <c r="K18" s="23">
        <v>261</v>
      </c>
      <c r="L18" s="23">
        <v>352252</v>
      </c>
      <c r="M18" s="23">
        <v>93827</v>
      </c>
      <c r="N18" s="23">
        <v>103381</v>
      </c>
      <c r="O18" s="8">
        <v>155044</v>
      </c>
      <c r="P18" s="24"/>
    </row>
    <row r="19" spans="9:17" ht="11.25">
      <c r="I19" s="6"/>
      <c r="J19" s="7"/>
      <c r="K19" s="23"/>
      <c r="L19" s="23"/>
      <c r="M19" s="23"/>
      <c r="N19" s="23"/>
      <c r="O19" s="8"/>
      <c r="P19" s="8"/>
      <c r="Q19" s="8"/>
    </row>
    <row r="20" spans="9:17" s="11" customFormat="1" ht="11.25">
      <c r="I20" s="19" t="s">
        <v>16</v>
      </c>
      <c r="J20" s="12"/>
      <c r="K20" s="25">
        <v>1098</v>
      </c>
      <c r="L20" s="25">
        <v>2453553</v>
      </c>
      <c r="M20" s="25">
        <v>611882</v>
      </c>
      <c r="N20" s="25">
        <v>950479</v>
      </c>
      <c r="O20" s="13">
        <v>891192</v>
      </c>
      <c r="P20" s="208"/>
      <c r="Q20" s="13"/>
    </row>
    <row r="21" spans="1:2" ht="11.25" customHeight="1">
      <c r="A21" s="9" t="s">
        <v>7</v>
      </c>
      <c r="B21" s="9"/>
    </row>
    <row r="22" spans="1:8" ht="12" customHeight="1">
      <c r="A22" s="1115" t="s">
        <v>341</v>
      </c>
      <c r="B22" s="1115"/>
      <c r="C22" s="1115"/>
      <c r="D22" s="1115"/>
      <c r="E22" s="1115"/>
      <c r="F22" s="1115"/>
      <c r="G22" s="1115"/>
      <c r="H22" s="1115"/>
    </row>
    <row r="23" spans="1:12" ht="9.75">
      <c r="A23" s="1115"/>
      <c r="B23" s="1115"/>
      <c r="C23" s="1115"/>
      <c r="D23" s="1115"/>
      <c r="E23" s="1115"/>
      <c r="F23" s="1115"/>
      <c r="G23" s="1115"/>
      <c r="H23" s="1115"/>
      <c r="L23" s="8"/>
    </row>
    <row r="24" spans="12:14" ht="9.75">
      <c r="L24" s="8"/>
      <c r="N24" s="8"/>
    </row>
    <row r="25" spans="12:14" ht="12.75">
      <c r="L25" s="8"/>
      <c r="M25" s="15"/>
      <c r="N25" s="45"/>
    </row>
    <row r="26" spans="11:14" ht="12.75">
      <c r="K26" s="23"/>
      <c r="L26" s="45"/>
      <c r="M26" s="8"/>
      <c r="N26" s="44"/>
    </row>
    <row r="27" spans="2:14" ht="12.75">
      <c r="B27" s="45"/>
      <c r="C27" s="8"/>
      <c r="D27" s="44"/>
      <c r="L27" s="45"/>
      <c r="M27" s="8"/>
      <c r="N27" s="44"/>
    </row>
    <row r="28" spans="1:14" ht="12.75">
      <c r="A28" s="23"/>
      <c r="B28" s="45"/>
      <c r="C28" s="8"/>
      <c r="D28" s="44"/>
      <c r="K28" s="23"/>
      <c r="L28" s="45"/>
      <c r="M28" s="8"/>
      <c r="N28" s="44"/>
    </row>
    <row r="29" spans="1:14" s="15" customFormat="1" ht="12.75">
      <c r="A29" s="23"/>
      <c r="B29" s="45"/>
      <c r="C29" s="8"/>
      <c r="D29" s="44"/>
      <c r="I29" s="27"/>
      <c r="K29" s="23"/>
      <c r="L29" s="45"/>
      <c r="M29" s="8"/>
      <c r="N29" s="44"/>
    </row>
    <row r="30" spans="1:14" s="15" customFormat="1" ht="12.75">
      <c r="A30" s="193"/>
      <c r="B30" s="194"/>
      <c r="C30" s="39"/>
      <c r="D30" s="195"/>
      <c r="E30" s="194"/>
      <c r="F30" s="194"/>
      <c r="G30" s="194"/>
      <c r="H30" s="194"/>
      <c r="I30" s="27"/>
      <c r="K30" s="23"/>
      <c r="M30" s="8"/>
      <c r="N30" s="44"/>
    </row>
    <row r="31" spans="1:18" ht="12.75">
      <c r="A31" s="197"/>
      <c r="B31" s="197"/>
      <c r="C31" s="197"/>
      <c r="D31" s="197"/>
      <c r="E31" s="197"/>
      <c r="F31" s="197"/>
      <c r="G31" s="197"/>
      <c r="H31" s="197"/>
      <c r="K31" s="1037" t="s">
        <v>450</v>
      </c>
      <c r="L31" s="1037"/>
      <c r="M31" s="1037"/>
      <c r="N31" s="1037"/>
      <c r="O31" s="1037"/>
      <c r="P31" s="1037"/>
      <c r="Q31" s="1037"/>
      <c r="R31" s="1037"/>
    </row>
    <row r="32" spans="1:18" ht="11.25" customHeight="1">
      <c r="A32" s="197"/>
      <c r="B32" s="197"/>
      <c r="C32" s="197"/>
      <c r="D32" s="197"/>
      <c r="E32" s="197"/>
      <c r="F32" s="197"/>
      <c r="G32" s="197"/>
      <c r="H32" s="197"/>
      <c r="I32" s="16"/>
      <c r="K32" s="1037" t="s">
        <v>275</v>
      </c>
      <c r="L32" s="1037"/>
      <c r="M32" s="1037"/>
      <c r="N32" s="1037"/>
      <c r="O32" s="1037"/>
      <c r="P32" s="1037"/>
      <c r="Q32" s="1037"/>
      <c r="R32" s="1037"/>
    </row>
    <row r="33" spans="1:9" ht="11.25" customHeight="1">
      <c r="A33" s="9"/>
      <c r="B33" s="9"/>
      <c r="C33" s="9"/>
      <c r="D33" s="9"/>
      <c r="E33" s="9"/>
      <c r="F33" s="9"/>
      <c r="G33" s="9"/>
      <c r="H33" s="9"/>
      <c r="I33" s="26"/>
    </row>
    <row r="34" spans="1:18" ht="11.25" customHeight="1">
      <c r="A34" s="192"/>
      <c r="B34" s="192"/>
      <c r="C34" s="192"/>
      <c r="D34" s="192"/>
      <c r="E34" s="192"/>
      <c r="F34" s="16"/>
      <c r="G34" s="16"/>
      <c r="H34" s="16"/>
      <c r="I34" s="26"/>
      <c r="K34" s="1051" t="s">
        <v>25</v>
      </c>
      <c r="L34" s="1052"/>
      <c r="M34" s="1030" t="s">
        <v>242</v>
      </c>
      <c r="N34" s="1030" t="s">
        <v>804</v>
      </c>
      <c r="O34" s="1030" t="s">
        <v>27</v>
      </c>
      <c r="P34" s="1034" t="s">
        <v>102</v>
      </c>
      <c r="Q34" s="1035"/>
      <c r="R34" s="1035"/>
    </row>
    <row r="35" spans="1:19" ht="11.25" customHeight="1">
      <c r="A35" s="192"/>
      <c r="B35" s="192"/>
      <c r="C35" s="192"/>
      <c r="D35" s="192"/>
      <c r="E35" s="192"/>
      <c r="F35" s="192"/>
      <c r="G35" s="192"/>
      <c r="H35" s="192"/>
      <c r="I35" s="26"/>
      <c r="K35" s="1053"/>
      <c r="L35" s="1054"/>
      <c r="M35" s="1038"/>
      <c r="N35" s="1038"/>
      <c r="O35" s="1038"/>
      <c r="P35" s="1032" t="s">
        <v>805</v>
      </c>
      <c r="Q35" s="1030" t="s">
        <v>28</v>
      </c>
      <c r="R35" s="1032" t="s">
        <v>806</v>
      </c>
      <c r="S35" s="797"/>
    </row>
    <row r="36" spans="1:19" ht="11.25">
      <c r="A36" s="192"/>
      <c r="B36" s="192"/>
      <c r="C36" s="192"/>
      <c r="D36" s="192"/>
      <c r="E36" s="192"/>
      <c r="F36" s="192"/>
      <c r="G36" s="192"/>
      <c r="H36" s="192"/>
      <c r="I36" s="26"/>
      <c r="K36" s="1053"/>
      <c r="L36" s="1054"/>
      <c r="M36" s="1038"/>
      <c r="N36" s="1038"/>
      <c r="O36" s="1038"/>
      <c r="P36" s="1050"/>
      <c r="Q36" s="1038"/>
      <c r="R36" s="1050"/>
      <c r="S36" s="797"/>
    </row>
    <row r="37" spans="1:19" ht="11.25">
      <c r="A37" s="192"/>
      <c r="B37" s="192"/>
      <c r="C37" s="192"/>
      <c r="D37" s="192"/>
      <c r="E37" s="192"/>
      <c r="F37" s="192"/>
      <c r="G37" s="192"/>
      <c r="H37" s="192"/>
      <c r="I37" s="26"/>
      <c r="K37" s="1053"/>
      <c r="L37" s="1054"/>
      <c r="M37" s="1038"/>
      <c r="N37" s="1038"/>
      <c r="O37" s="1038"/>
      <c r="P37" s="1050"/>
      <c r="Q37" s="1038"/>
      <c r="R37" s="1050"/>
      <c r="S37" s="797"/>
    </row>
    <row r="38" spans="1:19" ht="11.25">
      <c r="A38" s="192"/>
      <c r="B38" s="192"/>
      <c r="C38" s="192"/>
      <c r="D38" s="192"/>
      <c r="E38" s="192"/>
      <c r="F38" s="192"/>
      <c r="G38" s="192"/>
      <c r="H38" s="192"/>
      <c r="I38" s="16"/>
      <c r="K38" s="1053"/>
      <c r="L38" s="1054"/>
      <c r="M38" s="1038"/>
      <c r="N38" s="1038"/>
      <c r="O38" s="1038"/>
      <c r="P38" s="1050"/>
      <c r="Q38" s="1038"/>
      <c r="R38" s="1050"/>
      <c r="S38" s="797"/>
    </row>
    <row r="39" spans="1:19" ht="11.25">
      <c r="A39" s="192"/>
      <c r="B39" s="192"/>
      <c r="C39" s="192"/>
      <c r="D39" s="192"/>
      <c r="E39" s="192"/>
      <c r="F39" s="192"/>
      <c r="G39" s="192"/>
      <c r="H39" s="192"/>
      <c r="I39" s="8"/>
      <c r="K39" s="1053"/>
      <c r="L39" s="1054"/>
      <c r="M39" s="1031"/>
      <c r="N39" s="1031"/>
      <c r="O39" s="1031"/>
      <c r="P39" s="1033"/>
      <c r="Q39" s="1031"/>
      <c r="R39" s="1033"/>
      <c r="S39" s="797"/>
    </row>
    <row r="40" spans="1:19" s="11" customFormat="1" ht="11.25">
      <c r="A40" s="192"/>
      <c r="B40" s="192"/>
      <c r="C40" s="16"/>
      <c r="D40" s="16"/>
      <c r="E40" s="16"/>
      <c r="F40" s="16"/>
      <c r="G40" s="16"/>
      <c r="H40" s="16"/>
      <c r="I40" s="8"/>
      <c r="K40" s="1055"/>
      <c r="L40" s="1056"/>
      <c r="M40" s="3" t="s">
        <v>2</v>
      </c>
      <c r="N40" s="1034" t="s">
        <v>3</v>
      </c>
      <c r="O40" s="1035"/>
      <c r="P40" s="1035"/>
      <c r="Q40" s="1035"/>
      <c r="R40" s="1035"/>
      <c r="S40" s="215"/>
    </row>
    <row r="41" spans="1:19" s="11" customFormat="1" ht="11.25">
      <c r="A41" s="6"/>
      <c r="B41" s="9"/>
      <c r="C41" s="193"/>
      <c r="D41" s="193"/>
      <c r="E41" s="39"/>
      <c r="F41" s="39"/>
      <c r="G41" s="193"/>
      <c r="H41" s="39"/>
      <c r="I41" s="13"/>
      <c r="J41" s="13"/>
      <c r="K41" s="6"/>
      <c r="L41" s="7"/>
      <c r="M41" s="23"/>
      <c r="N41" s="23"/>
      <c r="O41" s="8"/>
      <c r="P41" s="8"/>
      <c r="Q41" s="23"/>
      <c r="R41" s="8"/>
      <c r="S41" s="215"/>
    </row>
    <row r="42" spans="1:20" ht="11.25">
      <c r="A42" s="19"/>
      <c r="B42" s="21"/>
      <c r="C42" s="196"/>
      <c r="D42" s="18"/>
      <c r="E42" s="176"/>
      <c r="F42" s="196"/>
      <c r="G42" s="176"/>
      <c r="H42" s="18"/>
      <c r="K42" s="19" t="s">
        <v>16</v>
      </c>
      <c r="L42" s="12"/>
      <c r="M42" s="25">
        <v>288</v>
      </c>
      <c r="N42" s="284">
        <v>2500</v>
      </c>
      <c r="O42" s="13">
        <v>658946</v>
      </c>
      <c r="P42" s="25">
        <v>419761</v>
      </c>
      <c r="Q42" s="13">
        <v>138927</v>
      </c>
      <c r="R42" s="13">
        <v>100258</v>
      </c>
      <c r="S42" s="214"/>
      <c r="T42" s="8"/>
    </row>
    <row r="43" spans="1:18" ht="11.25">
      <c r="A43" s="19"/>
      <c r="B43" s="21"/>
      <c r="C43" s="196"/>
      <c r="D43" s="196"/>
      <c r="E43" s="176"/>
      <c r="F43" s="176"/>
      <c r="G43" s="176"/>
      <c r="H43" s="176"/>
      <c r="K43" s="19"/>
      <c r="L43" s="21"/>
      <c r="M43" s="25"/>
      <c r="N43" s="25"/>
      <c r="O43" s="81"/>
      <c r="P43" s="13"/>
      <c r="Q43" s="13"/>
      <c r="R43" s="13"/>
    </row>
    <row r="44" spans="1:18" ht="11.25" customHeight="1">
      <c r="A44" s="9"/>
      <c r="B44" s="9"/>
      <c r="C44" s="39"/>
      <c r="D44" s="39"/>
      <c r="E44" s="39"/>
      <c r="F44" s="39"/>
      <c r="G44" s="39"/>
      <c r="H44" s="39"/>
      <c r="M44" s="8"/>
      <c r="N44" s="8"/>
      <c r="O44" s="8"/>
      <c r="P44" s="174"/>
      <c r="Q44" s="8"/>
      <c r="R44" s="8"/>
    </row>
    <row r="45" spans="1:12" ht="11.25" customHeight="1">
      <c r="A45" s="9"/>
      <c r="B45" s="9"/>
      <c r="C45" s="9"/>
      <c r="D45" s="9"/>
      <c r="E45" s="9"/>
      <c r="F45" s="9"/>
      <c r="G45" s="9"/>
      <c r="H45" s="9"/>
      <c r="K45" s="9" t="s">
        <v>7</v>
      </c>
      <c r="L45" s="9"/>
    </row>
    <row r="46" spans="1:12" ht="12.75" customHeight="1">
      <c r="A46" s="9"/>
      <c r="B46" s="9"/>
      <c r="C46" s="9"/>
      <c r="D46" s="9"/>
      <c r="E46" s="9"/>
      <c r="F46" s="9"/>
      <c r="G46" s="9"/>
      <c r="H46" s="9"/>
      <c r="K46" s="9" t="s">
        <v>807</v>
      </c>
      <c r="L46" s="9"/>
    </row>
    <row r="48" ht="9.75">
      <c r="D48" s="23"/>
    </row>
    <row r="49" spans="4:5" ht="9.75">
      <c r="D49" s="8"/>
      <c r="E49" s="8"/>
    </row>
    <row r="50" spans="4:12" ht="9.75">
      <c r="D50" s="8"/>
      <c r="E50" s="8"/>
      <c r="L50" s="8"/>
    </row>
    <row r="51" spans="4:5" ht="9.75">
      <c r="D51" s="8"/>
      <c r="E51" s="8"/>
    </row>
    <row r="52" spans="4:5" ht="9.75">
      <c r="D52" s="8"/>
      <c r="E52" s="8"/>
    </row>
    <row r="53" spans="4:5" ht="9.75">
      <c r="D53" s="8"/>
      <c r="E53" s="8"/>
    </row>
    <row r="54" spans="4:5" ht="9.75">
      <c r="D54" s="8"/>
      <c r="E54" s="8"/>
    </row>
    <row r="55" spans="4:5" ht="9.75">
      <c r="D55" s="8"/>
      <c r="E55" s="8"/>
    </row>
    <row r="56" spans="4:5" ht="9.75">
      <c r="D56" s="8"/>
      <c r="E56" s="8"/>
    </row>
    <row r="57" spans="4:5" ht="9.75">
      <c r="D57" s="8"/>
      <c r="E57" s="8"/>
    </row>
    <row r="58" ht="9.75">
      <c r="D58" s="8"/>
    </row>
  </sheetData>
  <sheetProtection/>
  <mergeCells count="22">
    <mergeCell ref="I3:O3"/>
    <mergeCell ref="M7:M9"/>
    <mergeCell ref="N7:N9"/>
    <mergeCell ref="P35:P39"/>
    <mergeCell ref="Q35:Q39"/>
    <mergeCell ref="O34:O39"/>
    <mergeCell ref="P34:R34"/>
    <mergeCell ref="I4:O4"/>
    <mergeCell ref="I6:J10"/>
    <mergeCell ref="K6:K9"/>
    <mergeCell ref="L6:L9"/>
    <mergeCell ref="M6:O6"/>
    <mergeCell ref="R35:R39"/>
    <mergeCell ref="N40:R40"/>
    <mergeCell ref="O7:O9"/>
    <mergeCell ref="L10:O10"/>
    <mergeCell ref="A22:H23"/>
    <mergeCell ref="K31:R31"/>
    <mergeCell ref="K32:R32"/>
    <mergeCell ref="K34:L40"/>
    <mergeCell ref="M34:M39"/>
    <mergeCell ref="N34:N39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2"/>
  <headerFooter alignWithMargins="0">
    <oddHeader>&amp;L&amp;"Arial,Kursiv"&amp;9 &amp;U1.1 Abfallentsorgung in Entsorgungsanlagen allgemein&amp;R&amp;"Arial,Kursiv"&amp;9&amp;UAbfallwirtschaft in Bayern 2011</oddHeader>
    <oddFooter>&amp;C 39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K57" sqref="K57"/>
    </sheetView>
  </sheetViews>
  <sheetFormatPr defaultColWidth="11.421875" defaultRowHeight="12.75"/>
  <cols>
    <col min="1" max="1" width="5.57421875" style="55" customWidth="1"/>
    <col min="2" max="2" width="37.7109375" style="55" customWidth="1"/>
    <col min="3" max="3" width="0.71875" style="55" customWidth="1"/>
    <col min="4" max="4" width="6.421875" style="55" customWidth="1"/>
    <col min="5" max="5" width="8.7109375" style="55" customWidth="1"/>
    <col min="6" max="6" width="8.8515625" style="55" customWidth="1"/>
    <col min="7" max="7" width="8.421875" style="55" customWidth="1"/>
    <col min="8" max="8" width="8.00390625" style="55" customWidth="1"/>
    <col min="9" max="9" width="7.28125" style="55" customWidth="1"/>
    <col min="10" max="10" width="7.7109375" style="55" customWidth="1"/>
    <col min="11" max="16384" width="11.421875" style="55" customWidth="1"/>
  </cols>
  <sheetData>
    <row r="1" spans="2:10" s="83" customFormat="1" ht="12.75">
      <c r="B1" s="27"/>
      <c r="C1" s="27"/>
      <c r="D1" s="27"/>
      <c r="E1" s="27"/>
      <c r="F1" s="27"/>
      <c r="G1" s="27"/>
      <c r="H1" s="27"/>
      <c r="I1" s="27"/>
      <c r="J1" s="27"/>
    </row>
    <row r="2" spans="1:10" s="83" customFormat="1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83" customFormat="1" ht="12.75">
      <c r="A3" s="1037" t="s">
        <v>424</v>
      </c>
      <c r="B3" s="1037"/>
      <c r="C3" s="1037"/>
      <c r="D3" s="1037"/>
      <c r="E3" s="1037"/>
      <c r="F3" s="1037"/>
      <c r="G3" s="1037"/>
      <c r="H3" s="1037"/>
      <c r="I3" s="1037"/>
      <c r="J3" s="1037"/>
    </row>
    <row r="4" spans="1:10" s="83" customFormat="1" ht="12.75">
      <c r="A4" s="1121" t="s">
        <v>333</v>
      </c>
      <c r="B4" s="1121"/>
      <c r="C4" s="1121"/>
      <c r="D4" s="1121"/>
      <c r="E4" s="1121"/>
      <c r="F4" s="1121"/>
      <c r="G4" s="1121"/>
      <c r="H4" s="1121"/>
      <c r="I4" s="1121"/>
      <c r="J4" s="1121"/>
    </row>
    <row r="5" spans="1:10" s="83" customFormat="1" ht="11.2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</row>
    <row r="6" spans="1:11" ht="11.25" customHeight="1">
      <c r="A6" s="1051" t="s">
        <v>416</v>
      </c>
      <c r="B6" s="1057" t="s">
        <v>43</v>
      </c>
      <c r="C6" s="1058"/>
      <c r="D6" s="1030" t="s">
        <v>417</v>
      </c>
      <c r="E6" s="1030" t="s">
        <v>343</v>
      </c>
      <c r="F6" s="1030" t="s">
        <v>418</v>
      </c>
      <c r="G6" s="1079" t="s">
        <v>1</v>
      </c>
      <c r="H6" s="1080"/>
      <c r="I6" s="1080"/>
      <c r="J6" s="1080"/>
      <c r="K6" s="59"/>
    </row>
    <row r="7" spans="1:11" ht="11.25" customHeight="1">
      <c r="A7" s="1053"/>
      <c r="B7" s="1060"/>
      <c r="C7" s="1061"/>
      <c r="D7" s="1038"/>
      <c r="E7" s="1038"/>
      <c r="F7" s="1038"/>
      <c r="G7" s="1032" t="s">
        <v>419</v>
      </c>
      <c r="H7" s="1082" t="s">
        <v>279</v>
      </c>
      <c r="I7" s="1083"/>
      <c r="J7" s="1083"/>
      <c r="K7" s="59"/>
    </row>
    <row r="8" spans="1:11" ht="11.25" customHeight="1">
      <c r="A8" s="1053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59"/>
    </row>
    <row r="9" spans="1:11" ht="11.25" customHeight="1">
      <c r="A9" s="1053"/>
      <c r="B9" s="1060"/>
      <c r="C9" s="1061"/>
      <c r="D9" s="1038"/>
      <c r="E9" s="1038"/>
      <c r="F9" s="1038"/>
      <c r="G9" s="1050"/>
      <c r="H9" s="1038"/>
      <c r="I9" s="1038"/>
      <c r="J9" s="1053"/>
      <c r="K9" s="59"/>
    </row>
    <row r="10" spans="1:11" ht="11.25" customHeight="1">
      <c r="A10" s="1053"/>
      <c r="B10" s="1060"/>
      <c r="C10" s="1061"/>
      <c r="D10" s="1038"/>
      <c r="E10" s="1038"/>
      <c r="F10" s="1038"/>
      <c r="G10" s="1050"/>
      <c r="H10" s="1038"/>
      <c r="I10" s="1038"/>
      <c r="J10" s="1053"/>
      <c r="K10" s="59"/>
    </row>
    <row r="11" spans="1:11" ht="9.75">
      <c r="A11" s="1053"/>
      <c r="B11" s="1060"/>
      <c r="C11" s="1061"/>
      <c r="D11" s="1038"/>
      <c r="E11" s="1038"/>
      <c r="F11" s="1038"/>
      <c r="G11" s="1050"/>
      <c r="H11" s="1038"/>
      <c r="I11" s="1038"/>
      <c r="J11" s="1053"/>
      <c r="K11" s="59"/>
    </row>
    <row r="12" spans="1:11" ht="14.25" customHeight="1">
      <c r="A12" s="1053"/>
      <c r="B12" s="1060"/>
      <c r="C12" s="1061"/>
      <c r="D12" s="1038"/>
      <c r="E12" s="1038"/>
      <c r="F12" s="1038"/>
      <c r="G12" s="1050"/>
      <c r="H12" s="1038"/>
      <c r="I12" s="1038"/>
      <c r="J12" s="1053"/>
      <c r="K12" s="59"/>
    </row>
    <row r="13" spans="1:11" ht="12" customHeight="1">
      <c r="A13" s="1055"/>
      <c r="B13" s="1063"/>
      <c r="C13" s="1064"/>
      <c r="D13" s="241" t="s">
        <v>420</v>
      </c>
      <c r="E13" s="1034" t="s">
        <v>3</v>
      </c>
      <c r="F13" s="1035"/>
      <c r="G13" s="1035"/>
      <c r="H13" s="1035"/>
      <c r="I13" s="1035"/>
      <c r="J13" s="1035"/>
      <c r="K13" s="59"/>
    </row>
    <row r="14" spans="1:10" ht="12" customHeight="1">
      <c r="A14" s="26"/>
      <c r="B14" s="192"/>
      <c r="C14" s="192"/>
      <c r="D14" s="242"/>
      <c r="E14" s="16"/>
      <c r="F14" s="16"/>
      <c r="G14" s="16"/>
      <c r="H14" s="16"/>
      <c r="I14" s="16"/>
      <c r="J14" s="16"/>
    </row>
    <row r="15" spans="1:10" ht="11.25" customHeight="1">
      <c r="A15" s="1119" t="s">
        <v>345</v>
      </c>
      <c r="B15" s="1119"/>
      <c r="C15" s="1119"/>
      <c r="D15" s="1119"/>
      <c r="E15" s="1119"/>
      <c r="F15" s="1119"/>
      <c r="G15" s="1119"/>
      <c r="H15" s="1119"/>
      <c r="I15" s="1119"/>
      <c r="J15" s="1119"/>
    </row>
    <row r="16" spans="1:10" ht="7.5" customHeight="1">
      <c r="A16" s="244"/>
      <c r="B16" s="16"/>
      <c r="C16" s="16"/>
      <c r="D16" s="276"/>
      <c r="E16" s="276"/>
      <c r="F16" s="276"/>
      <c r="G16" s="276"/>
      <c r="H16" s="276"/>
      <c r="I16" s="276"/>
      <c r="J16" s="2"/>
    </row>
    <row r="17" spans="1:10" ht="10.5" customHeight="1">
      <c r="A17" s="245" t="s">
        <v>30</v>
      </c>
      <c r="B17" s="29" t="s">
        <v>195</v>
      </c>
      <c r="C17" s="29"/>
      <c r="D17" s="274"/>
      <c r="E17" s="257"/>
      <c r="F17" s="257"/>
      <c r="G17" s="257"/>
      <c r="H17" s="257"/>
      <c r="I17" s="257"/>
      <c r="J17" s="2"/>
    </row>
    <row r="18" spans="1:10" ht="10.5" customHeight="1">
      <c r="A18" s="245"/>
      <c r="B18" s="29" t="s">
        <v>196</v>
      </c>
      <c r="C18" s="29"/>
      <c r="D18" s="274"/>
      <c r="E18" s="187"/>
      <c r="F18" s="187"/>
      <c r="G18" s="187"/>
      <c r="H18" s="257"/>
      <c r="I18" s="257"/>
      <c r="J18" s="2"/>
    </row>
    <row r="19" spans="1:10" ht="10.5" customHeight="1">
      <c r="A19" s="245"/>
      <c r="B19" s="248" t="s">
        <v>197</v>
      </c>
      <c r="C19" s="248" t="s">
        <v>456</v>
      </c>
      <c r="D19" s="274">
        <v>7</v>
      </c>
      <c r="E19" s="177">
        <v>637641</v>
      </c>
      <c r="F19" s="177">
        <v>680565</v>
      </c>
      <c r="G19" s="187">
        <v>678092</v>
      </c>
      <c r="H19" s="252">
        <v>2473</v>
      </c>
      <c r="I19" s="252" t="s">
        <v>8</v>
      </c>
      <c r="J19" s="252" t="s">
        <v>8</v>
      </c>
    </row>
    <row r="20" spans="1:10" ht="7.5" customHeight="1">
      <c r="A20" s="245"/>
      <c r="B20" s="248"/>
      <c r="C20" s="278"/>
      <c r="D20" s="274"/>
      <c r="E20" s="177"/>
      <c r="F20" s="177"/>
      <c r="G20" s="257"/>
      <c r="H20" s="257"/>
      <c r="I20" s="257"/>
      <c r="J20" s="2"/>
    </row>
    <row r="21" spans="1:10" ht="10.5" customHeight="1">
      <c r="A21" s="245" t="s">
        <v>31</v>
      </c>
      <c r="B21" s="29" t="s">
        <v>198</v>
      </c>
      <c r="C21" s="29"/>
      <c r="D21" s="274"/>
      <c r="E21" s="177"/>
      <c r="F21" s="177"/>
      <c r="G21" s="257"/>
      <c r="H21" s="257"/>
      <c r="I21" s="257"/>
      <c r="J21" s="2"/>
    </row>
    <row r="22" spans="1:10" ht="10.5" customHeight="1">
      <c r="A22" s="245"/>
      <c r="B22" s="248" t="s">
        <v>355</v>
      </c>
      <c r="C22" s="248"/>
      <c r="D22" s="274">
        <v>1</v>
      </c>
      <c r="E22" s="182" t="s">
        <v>299</v>
      </c>
      <c r="F22" s="182" t="s">
        <v>299</v>
      </c>
      <c r="G22" s="182" t="s">
        <v>299</v>
      </c>
      <c r="H22" s="252" t="s">
        <v>8</v>
      </c>
      <c r="I22" s="252" t="s">
        <v>8</v>
      </c>
      <c r="J22" s="252" t="s">
        <v>8</v>
      </c>
    </row>
    <row r="23" spans="1:10" ht="7.5" customHeight="1">
      <c r="A23" s="245"/>
      <c r="B23" s="248"/>
      <c r="C23" s="278"/>
      <c r="D23" s="274"/>
      <c r="E23" s="177"/>
      <c r="F23" s="177"/>
      <c r="G23" s="257"/>
      <c r="H23" s="257"/>
      <c r="I23" s="257"/>
      <c r="J23" s="2"/>
    </row>
    <row r="24" spans="1:15" ht="10.5" customHeight="1">
      <c r="A24" s="245" t="s">
        <v>34</v>
      </c>
      <c r="B24" s="273" t="s">
        <v>81</v>
      </c>
      <c r="C24" s="278"/>
      <c r="D24" s="274"/>
      <c r="E24" s="177"/>
      <c r="F24" s="177"/>
      <c r="G24" s="257"/>
      <c r="H24" s="257"/>
      <c r="I24" s="257"/>
      <c r="J24" s="2"/>
      <c r="K24" s="84"/>
      <c r="L24" s="84"/>
      <c r="M24" s="84"/>
      <c r="N24" s="59"/>
      <c r="O24" s="59"/>
    </row>
    <row r="25" spans="1:15" ht="10.5" customHeight="1">
      <c r="A25" s="245"/>
      <c r="B25" s="248" t="s">
        <v>84</v>
      </c>
      <c r="C25" s="278"/>
      <c r="D25" s="274">
        <v>17</v>
      </c>
      <c r="E25" s="177">
        <v>54547</v>
      </c>
      <c r="F25" s="177">
        <v>30085</v>
      </c>
      <c r="G25" s="187">
        <v>29704</v>
      </c>
      <c r="H25" s="187">
        <v>381</v>
      </c>
      <c r="I25" s="252" t="s">
        <v>8</v>
      </c>
      <c r="J25" s="252" t="s">
        <v>8</v>
      </c>
      <c r="K25" s="84"/>
      <c r="L25" s="84"/>
      <c r="M25" s="84"/>
      <c r="N25" s="59"/>
      <c r="O25" s="59"/>
    </row>
    <row r="26" spans="1:15" ht="8.25" customHeight="1">
      <c r="A26" s="245"/>
      <c r="B26" s="248"/>
      <c r="C26" s="278"/>
      <c r="D26" s="274"/>
      <c r="E26" s="177"/>
      <c r="F26" s="177"/>
      <c r="G26" s="257"/>
      <c r="H26" s="257"/>
      <c r="I26" s="257"/>
      <c r="J26" s="2"/>
      <c r="K26" s="84"/>
      <c r="L26" s="84"/>
      <c r="M26" s="84"/>
      <c r="N26" s="59"/>
      <c r="O26" s="59"/>
    </row>
    <row r="27" spans="1:15" ht="10.5" customHeight="1">
      <c r="A27" s="245" t="s">
        <v>36</v>
      </c>
      <c r="B27" s="248" t="s">
        <v>37</v>
      </c>
      <c r="C27" s="278" t="s">
        <v>456</v>
      </c>
      <c r="D27" s="274">
        <v>30</v>
      </c>
      <c r="E27" s="177">
        <v>487254</v>
      </c>
      <c r="F27" s="177">
        <v>138496</v>
      </c>
      <c r="G27" s="257">
        <v>113159</v>
      </c>
      <c r="H27" s="257">
        <v>14203</v>
      </c>
      <c r="I27" s="257">
        <v>10021</v>
      </c>
      <c r="J27" s="257">
        <v>1112</v>
      </c>
      <c r="K27" s="84"/>
      <c r="L27" s="84"/>
      <c r="M27" s="84"/>
      <c r="N27" s="59"/>
      <c r="O27" s="59"/>
    </row>
    <row r="28" spans="1:15" ht="8.25" customHeight="1">
      <c r="A28" s="245"/>
      <c r="B28" s="248"/>
      <c r="C28" s="278"/>
      <c r="D28" s="274"/>
      <c r="E28" s="177"/>
      <c r="F28" s="177"/>
      <c r="G28" s="257"/>
      <c r="H28" s="257"/>
      <c r="I28" s="257"/>
      <c r="J28" s="2"/>
      <c r="K28" s="84"/>
      <c r="L28" s="84"/>
      <c r="M28" s="84"/>
      <c r="N28" s="59"/>
      <c r="O28" s="59"/>
    </row>
    <row r="29" spans="1:15" ht="10.5" customHeight="1">
      <c r="A29" s="245" t="s">
        <v>40</v>
      </c>
      <c r="B29" s="248" t="s">
        <v>201</v>
      </c>
      <c r="C29" s="248"/>
      <c r="D29" s="274">
        <v>13</v>
      </c>
      <c r="E29" s="177">
        <v>18363</v>
      </c>
      <c r="F29" s="177">
        <v>64354</v>
      </c>
      <c r="G29" s="257">
        <v>63228</v>
      </c>
      <c r="H29" s="257">
        <v>169</v>
      </c>
      <c r="I29" s="252">
        <v>216</v>
      </c>
      <c r="J29" s="252">
        <v>741</v>
      </c>
      <c r="K29" s="84"/>
      <c r="L29" s="84"/>
      <c r="M29" s="84"/>
      <c r="N29" s="59"/>
      <c r="O29" s="59"/>
    </row>
    <row r="30" spans="1:15" ht="7.5" customHeight="1">
      <c r="A30" s="245"/>
      <c r="B30" s="248"/>
      <c r="C30" s="278"/>
      <c r="D30" s="274"/>
      <c r="E30" s="177"/>
      <c r="F30" s="177"/>
      <c r="G30" s="257"/>
      <c r="H30" s="257"/>
      <c r="I30" s="257"/>
      <c r="J30" s="2"/>
      <c r="K30" s="84"/>
      <c r="L30" s="84"/>
      <c r="M30" s="84"/>
      <c r="N30" s="59"/>
      <c r="O30" s="59"/>
    </row>
    <row r="31" spans="1:15" ht="10.5" customHeight="1">
      <c r="A31" s="245" t="s">
        <v>41</v>
      </c>
      <c r="B31" s="29" t="s">
        <v>202</v>
      </c>
      <c r="C31" s="29"/>
      <c r="D31" s="274"/>
      <c r="E31" s="177"/>
      <c r="F31" s="177"/>
      <c r="G31" s="257"/>
      <c r="H31" s="257"/>
      <c r="I31" s="257"/>
      <c r="J31" s="2"/>
      <c r="K31" s="84"/>
      <c r="L31" s="84"/>
      <c r="M31" s="84"/>
      <c r="N31" s="59"/>
      <c r="O31" s="59"/>
    </row>
    <row r="32" spans="1:15" ht="10.5" customHeight="1">
      <c r="A32" s="245"/>
      <c r="B32" s="29" t="s">
        <v>203</v>
      </c>
      <c r="C32" s="31"/>
      <c r="D32" s="274"/>
      <c r="E32" s="177"/>
      <c r="F32" s="177"/>
      <c r="G32" s="252"/>
      <c r="H32" s="252"/>
      <c r="I32" s="252"/>
      <c r="J32" s="257"/>
      <c r="K32" s="66"/>
      <c r="L32" s="84"/>
      <c r="M32" s="84"/>
      <c r="N32" s="59"/>
      <c r="O32" s="59"/>
    </row>
    <row r="33" spans="1:15" ht="10.5" customHeight="1">
      <c r="A33" s="245"/>
      <c r="B33" s="248" t="s">
        <v>204</v>
      </c>
      <c r="C33" s="248" t="s">
        <v>456</v>
      </c>
      <c r="D33" s="274">
        <v>102</v>
      </c>
      <c r="E33" s="177">
        <v>1285586</v>
      </c>
      <c r="F33" s="177">
        <v>1063319</v>
      </c>
      <c r="G33" s="257">
        <v>1060356</v>
      </c>
      <c r="H33" s="257">
        <v>2567</v>
      </c>
      <c r="I33" s="257">
        <v>306</v>
      </c>
      <c r="J33" s="252">
        <v>90</v>
      </c>
      <c r="K33" s="66"/>
      <c r="L33" s="84"/>
      <c r="M33" s="84"/>
      <c r="N33" s="59"/>
      <c r="O33" s="59"/>
    </row>
    <row r="34" spans="1:15" ht="7.5" customHeight="1">
      <c r="A34" s="245"/>
      <c r="B34" s="248"/>
      <c r="C34" s="248"/>
      <c r="D34" s="274"/>
      <c r="E34" s="177"/>
      <c r="F34" s="177"/>
      <c r="G34" s="257"/>
      <c r="H34" s="257"/>
      <c r="I34" s="257"/>
      <c r="J34" s="252"/>
      <c r="K34" s="66"/>
      <c r="L34" s="84"/>
      <c r="M34" s="84"/>
      <c r="N34" s="59"/>
      <c r="O34" s="59"/>
    </row>
    <row r="35" spans="1:15" ht="11.25" customHeight="1">
      <c r="A35" s="245">
        <v>13</v>
      </c>
      <c r="B35" s="248" t="s">
        <v>260</v>
      </c>
      <c r="C35" s="248"/>
      <c r="D35" s="274">
        <v>19</v>
      </c>
      <c r="E35" s="177">
        <v>112778</v>
      </c>
      <c r="F35" s="177">
        <v>118724</v>
      </c>
      <c r="G35" s="257">
        <v>23477</v>
      </c>
      <c r="H35" s="257">
        <v>82070</v>
      </c>
      <c r="I35" s="257">
        <v>13177</v>
      </c>
      <c r="J35" s="252" t="s">
        <v>8</v>
      </c>
      <c r="K35" s="66"/>
      <c r="L35" s="84"/>
      <c r="M35" s="84"/>
      <c r="N35" s="59"/>
      <c r="O35" s="59"/>
    </row>
    <row r="36" spans="1:15" ht="7.5" customHeight="1">
      <c r="A36" s="287"/>
      <c r="B36" s="30"/>
      <c r="C36" s="30"/>
      <c r="D36" s="274"/>
      <c r="E36" s="177"/>
      <c r="F36" s="177"/>
      <c r="G36" s="257"/>
      <c r="H36" s="257"/>
      <c r="I36" s="257"/>
      <c r="J36" s="257"/>
      <c r="K36" s="66"/>
      <c r="L36" s="84"/>
      <c r="M36" s="84"/>
      <c r="N36" s="59"/>
      <c r="O36" s="59"/>
    </row>
    <row r="37" spans="1:15" ht="10.5" customHeight="1">
      <c r="A37" s="245" t="s">
        <v>50</v>
      </c>
      <c r="B37" s="29" t="s">
        <v>51</v>
      </c>
      <c r="C37" s="29"/>
      <c r="D37" s="274"/>
      <c r="E37" s="177"/>
      <c r="F37" s="177"/>
      <c r="G37" s="257"/>
      <c r="H37" s="2"/>
      <c r="I37" s="2"/>
      <c r="J37" s="257"/>
      <c r="K37" s="66"/>
      <c r="L37" s="84"/>
      <c r="M37" s="84"/>
      <c r="N37" s="59"/>
      <c r="O37" s="59"/>
    </row>
    <row r="38" spans="1:15" ht="10.5" customHeight="1">
      <c r="A38" s="245"/>
      <c r="B38" s="29" t="s">
        <v>70</v>
      </c>
      <c r="C38" s="28"/>
      <c r="D38" s="274"/>
      <c r="E38" s="177"/>
      <c r="F38" s="177"/>
      <c r="G38" s="257"/>
      <c r="H38" s="252"/>
      <c r="I38" s="252"/>
      <c r="J38" s="257"/>
      <c r="K38" s="66"/>
      <c r="L38" s="84"/>
      <c r="M38" s="84"/>
      <c r="N38" s="59"/>
      <c r="O38" s="59"/>
    </row>
    <row r="39" spans="1:15" ht="10.5" customHeight="1">
      <c r="A39" s="245"/>
      <c r="B39" s="29" t="s">
        <v>71</v>
      </c>
      <c r="C39" s="28"/>
      <c r="D39" s="274"/>
      <c r="E39" s="177"/>
      <c r="F39" s="177"/>
      <c r="G39" s="187"/>
      <c r="H39" s="2"/>
      <c r="I39" s="2"/>
      <c r="J39" s="2"/>
      <c r="L39" s="59"/>
      <c r="M39" s="59"/>
      <c r="N39" s="59"/>
      <c r="O39" s="59"/>
    </row>
    <row r="40" spans="1:10" ht="10.5" customHeight="1">
      <c r="A40" s="245"/>
      <c r="B40" s="248" t="s">
        <v>72</v>
      </c>
      <c r="C40" s="248" t="s">
        <v>456</v>
      </c>
      <c r="D40" s="274">
        <v>5</v>
      </c>
      <c r="E40" s="177">
        <v>39</v>
      </c>
      <c r="F40" s="177">
        <v>36</v>
      </c>
      <c r="G40" s="257">
        <v>35</v>
      </c>
      <c r="H40" s="252" t="s">
        <v>8</v>
      </c>
      <c r="I40" s="252">
        <v>0</v>
      </c>
      <c r="J40" s="252" t="s">
        <v>8</v>
      </c>
    </row>
    <row r="41" spans="1:10" ht="7.5" customHeight="1">
      <c r="A41" s="245"/>
      <c r="B41" s="273"/>
      <c r="C41" s="296"/>
      <c r="D41" s="297"/>
      <c r="E41" s="177"/>
      <c r="F41" s="177"/>
      <c r="G41" s="257"/>
      <c r="H41" s="257"/>
      <c r="I41" s="257"/>
      <c r="J41" s="2"/>
    </row>
    <row r="42" spans="1:10" ht="10.5" customHeight="1">
      <c r="A42" s="245">
        <v>19</v>
      </c>
      <c r="B42" s="29" t="s">
        <v>53</v>
      </c>
      <c r="C42" s="29"/>
      <c r="D42" s="297"/>
      <c r="E42" s="177"/>
      <c r="F42" s="177"/>
      <c r="G42" s="187"/>
      <c r="H42" s="257"/>
      <c r="I42" s="257"/>
      <c r="J42" s="2"/>
    </row>
    <row r="43" spans="1:10" ht="10.5" customHeight="1">
      <c r="A43" s="245"/>
      <c r="B43" s="29" t="s">
        <v>211</v>
      </c>
      <c r="C43" s="29"/>
      <c r="D43" s="297"/>
      <c r="E43" s="177"/>
      <c r="F43" s="177"/>
      <c r="G43" s="187"/>
      <c r="H43" s="257"/>
      <c r="I43" s="257"/>
      <c r="J43" s="2"/>
    </row>
    <row r="44" spans="1:10" ht="10.5" customHeight="1">
      <c r="A44" s="245"/>
      <c r="B44" s="29" t="s">
        <v>213</v>
      </c>
      <c r="C44" s="29"/>
      <c r="D44" s="297"/>
      <c r="E44" s="177"/>
      <c r="F44" s="177"/>
      <c r="G44" s="187"/>
      <c r="H44" s="257"/>
      <c r="I44" s="257"/>
      <c r="J44" s="2"/>
    </row>
    <row r="45" spans="1:10" ht="10.5" customHeight="1">
      <c r="A45" s="245"/>
      <c r="B45" s="248" t="s">
        <v>212</v>
      </c>
      <c r="C45" s="248"/>
      <c r="D45" s="274">
        <v>31</v>
      </c>
      <c r="E45" s="177">
        <v>403103</v>
      </c>
      <c r="F45" s="177">
        <v>339504</v>
      </c>
      <c r="G45" s="187">
        <v>273761</v>
      </c>
      <c r="H45" s="187">
        <v>31328</v>
      </c>
      <c r="I45" s="187">
        <v>33228</v>
      </c>
      <c r="J45" s="187">
        <v>1187</v>
      </c>
    </row>
    <row r="46" spans="1:10" ht="10.5" customHeight="1">
      <c r="A46" s="273"/>
      <c r="B46" s="298"/>
      <c r="C46" s="278"/>
      <c r="D46" s="297"/>
      <c r="E46" s="177"/>
      <c r="F46" s="177"/>
      <c r="G46" s="187"/>
      <c r="H46" s="257"/>
      <c r="I46" s="187"/>
      <c r="J46" s="2"/>
    </row>
    <row r="47" spans="1:14" s="56" customFormat="1" ht="10.5" customHeight="1">
      <c r="A47" s="264"/>
      <c r="B47" s="261" t="s">
        <v>19</v>
      </c>
      <c r="C47" s="299"/>
      <c r="D47" s="300">
        <v>249</v>
      </c>
      <c r="E47" s="180">
        <v>4385403</v>
      </c>
      <c r="F47" s="180">
        <v>4090311</v>
      </c>
      <c r="G47" s="253">
        <v>3772016</v>
      </c>
      <c r="H47" s="253">
        <v>220958</v>
      </c>
      <c r="I47" s="253">
        <v>83430</v>
      </c>
      <c r="J47" s="253">
        <v>13906</v>
      </c>
      <c r="K47" s="213"/>
      <c r="L47" s="149"/>
      <c r="M47" s="149"/>
      <c r="N47" s="149"/>
    </row>
    <row r="48" spans="1:10" ht="15.75" customHeight="1">
      <c r="A48" s="271"/>
      <c r="B48" s="271"/>
      <c r="C48" s="9"/>
      <c r="D48" s="8"/>
      <c r="E48" s="8"/>
      <c r="F48" s="8"/>
      <c r="G48" s="8"/>
      <c r="H48" s="8"/>
      <c r="I48" s="8"/>
      <c r="J48" s="2"/>
    </row>
    <row r="49" spans="1:10" ht="17.25" customHeight="1">
      <c r="A49" s="1120" t="s">
        <v>187</v>
      </c>
      <c r="B49" s="1120"/>
      <c r="C49" s="1120"/>
      <c r="D49" s="1120"/>
      <c r="E49" s="1120"/>
      <c r="F49" s="1120"/>
      <c r="G49" s="1120"/>
      <c r="H49" s="1120"/>
      <c r="I49" s="1120"/>
      <c r="J49" s="1120"/>
    </row>
    <row r="50" spans="1:10" s="73" customFormat="1" ht="7.5" customHeight="1">
      <c r="A50" s="273"/>
      <c r="B50" s="273"/>
      <c r="C50" s="280"/>
      <c r="D50" s="280"/>
      <c r="E50" s="247"/>
      <c r="F50" s="247"/>
      <c r="G50" s="257"/>
      <c r="H50" s="257"/>
      <c r="I50" s="257"/>
      <c r="J50" s="301"/>
    </row>
    <row r="51" spans="1:10" s="73" customFormat="1" ht="11.25" customHeight="1">
      <c r="A51" s="302">
        <v>16</v>
      </c>
      <c r="B51" s="248" t="s">
        <v>216</v>
      </c>
      <c r="C51" s="248" t="s">
        <v>456</v>
      </c>
      <c r="D51" s="274">
        <v>44</v>
      </c>
      <c r="E51" s="198" t="s">
        <v>346</v>
      </c>
      <c r="F51" s="303">
        <v>391938</v>
      </c>
      <c r="G51" s="187">
        <v>19582</v>
      </c>
      <c r="H51" s="187">
        <v>251005</v>
      </c>
      <c r="I51" s="187">
        <v>85808</v>
      </c>
      <c r="J51" s="187">
        <v>35544</v>
      </c>
    </row>
    <row r="52" spans="1:10" s="73" customFormat="1" ht="7.5" customHeight="1">
      <c r="A52" s="302"/>
      <c r="B52" s="273"/>
      <c r="C52" s="280"/>
      <c r="D52" s="304"/>
      <c r="E52" s="198"/>
      <c r="F52" s="303"/>
      <c r="G52" s="257"/>
      <c r="H52" s="257"/>
      <c r="I52" s="257"/>
      <c r="J52" s="301"/>
    </row>
    <row r="53" spans="1:10" s="73" customFormat="1" ht="11.25" customHeight="1">
      <c r="A53" s="302">
        <v>17</v>
      </c>
      <c r="B53" s="29" t="s">
        <v>209</v>
      </c>
      <c r="C53" s="29"/>
      <c r="D53" s="304"/>
      <c r="E53" s="198"/>
      <c r="F53" s="303"/>
      <c r="G53" s="187"/>
      <c r="H53" s="187"/>
      <c r="I53" s="252"/>
      <c r="J53" s="301"/>
    </row>
    <row r="54" spans="1:10" s="73" customFormat="1" ht="11.25" customHeight="1">
      <c r="A54" s="302"/>
      <c r="B54" s="248" t="s">
        <v>210</v>
      </c>
      <c r="C54" s="248"/>
      <c r="D54" s="274">
        <v>95</v>
      </c>
      <c r="E54" s="198" t="s">
        <v>347</v>
      </c>
      <c r="F54" s="303">
        <v>1472015</v>
      </c>
      <c r="G54" s="187">
        <v>57899</v>
      </c>
      <c r="H54" s="187">
        <v>1286547</v>
      </c>
      <c r="I54" s="187">
        <v>116564</v>
      </c>
      <c r="J54" s="187">
        <v>11005</v>
      </c>
    </row>
    <row r="55" spans="1:10" s="73" customFormat="1" ht="7.5" customHeight="1">
      <c r="A55" s="302"/>
      <c r="B55" s="248"/>
      <c r="C55" s="248"/>
      <c r="D55" s="304"/>
      <c r="E55" s="198"/>
      <c r="F55" s="303"/>
      <c r="G55" s="257"/>
      <c r="H55" s="257"/>
      <c r="I55" s="257"/>
      <c r="J55" s="301"/>
    </row>
    <row r="56" spans="1:10" s="73" customFormat="1" ht="11.25" customHeight="1">
      <c r="A56" s="245">
        <v>19</v>
      </c>
      <c r="B56" s="29" t="s">
        <v>53</v>
      </c>
      <c r="C56" s="248"/>
      <c r="D56" s="304"/>
      <c r="E56" s="198"/>
      <c r="F56" s="303"/>
      <c r="G56" s="257"/>
      <c r="H56" s="257"/>
      <c r="I56" s="257"/>
      <c r="J56" s="301"/>
    </row>
    <row r="57" spans="1:10" s="73" customFormat="1" ht="11.25" customHeight="1">
      <c r="A57" s="245"/>
      <c r="B57" s="29" t="s">
        <v>211</v>
      </c>
      <c r="C57" s="248"/>
      <c r="D57" s="304"/>
      <c r="E57" s="198"/>
      <c r="F57" s="303"/>
      <c r="G57" s="257"/>
      <c r="H57" s="257"/>
      <c r="I57" s="257"/>
      <c r="J57" s="301"/>
    </row>
    <row r="58" spans="1:10" s="73" customFormat="1" ht="11.25" customHeight="1">
      <c r="A58" s="245"/>
      <c r="B58" s="29" t="s">
        <v>213</v>
      </c>
      <c r="C58" s="248"/>
      <c r="D58" s="304"/>
      <c r="E58" s="198"/>
      <c r="F58" s="303"/>
      <c r="G58" s="257"/>
      <c r="H58" s="257"/>
      <c r="I58" s="257"/>
      <c r="J58" s="301"/>
    </row>
    <row r="59" spans="1:10" s="73" customFormat="1" ht="11.25" customHeight="1">
      <c r="A59" s="245"/>
      <c r="B59" s="248" t="s">
        <v>212</v>
      </c>
      <c r="C59" s="248" t="s">
        <v>456</v>
      </c>
      <c r="D59" s="274">
        <v>14</v>
      </c>
      <c r="E59" s="198" t="s">
        <v>348</v>
      </c>
      <c r="F59" s="303">
        <v>77236</v>
      </c>
      <c r="G59" s="303">
        <v>18495</v>
      </c>
      <c r="H59" s="303">
        <v>39558</v>
      </c>
      <c r="I59" s="303">
        <v>10789</v>
      </c>
      <c r="J59" s="303">
        <v>8393</v>
      </c>
    </row>
    <row r="60" spans="1:10" s="73" customFormat="1" ht="7.5" customHeight="1">
      <c r="A60" s="302"/>
      <c r="B60" s="29"/>
      <c r="C60" s="29"/>
      <c r="D60" s="304"/>
      <c r="E60" s="198"/>
      <c r="F60" s="303"/>
      <c r="G60" s="257"/>
      <c r="H60" s="257"/>
      <c r="I60" s="257"/>
      <c r="J60" s="301"/>
    </row>
    <row r="61" spans="1:10" s="73" customFormat="1" ht="11.25" customHeight="1">
      <c r="A61" s="302">
        <v>20</v>
      </c>
      <c r="B61" s="29" t="s">
        <v>214</v>
      </c>
      <c r="C61" s="29"/>
      <c r="D61" s="304"/>
      <c r="E61" s="198"/>
      <c r="F61" s="303"/>
      <c r="G61" s="257"/>
      <c r="H61" s="257"/>
      <c r="I61" s="257"/>
      <c r="J61" s="301"/>
    </row>
    <row r="62" spans="1:10" s="73" customFormat="1" ht="11.25" customHeight="1">
      <c r="A62" s="74"/>
      <c r="B62" s="67" t="s">
        <v>364</v>
      </c>
      <c r="C62" s="67"/>
      <c r="D62" s="185"/>
      <c r="E62" s="198"/>
      <c r="F62" s="184"/>
      <c r="G62" s="183"/>
      <c r="H62" s="183"/>
      <c r="I62" s="183"/>
      <c r="J62" s="186"/>
    </row>
    <row r="63" spans="1:10" s="73" customFormat="1" ht="11.25" customHeight="1">
      <c r="A63" s="74"/>
      <c r="B63" s="67" t="s">
        <v>215</v>
      </c>
      <c r="C63" s="67"/>
      <c r="D63" s="185"/>
      <c r="E63" s="198"/>
      <c r="F63" s="184"/>
      <c r="G63" s="181"/>
      <c r="H63" s="181"/>
      <c r="I63" s="175"/>
      <c r="J63" s="186"/>
    </row>
    <row r="64" spans="1:10" s="73" customFormat="1" ht="11.25" customHeight="1">
      <c r="A64" s="74"/>
      <c r="B64" s="63" t="s">
        <v>85</v>
      </c>
      <c r="C64" s="63" t="s">
        <v>456</v>
      </c>
      <c r="D64" s="274">
        <v>60</v>
      </c>
      <c r="E64" s="198" t="s">
        <v>349</v>
      </c>
      <c r="F64" s="303">
        <v>368889</v>
      </c>
      <c r="G64" s="303">
        <v>31368</v>
      </c>
      <c r="H64" s="303">
        <v>324136</v>
      </c>
      <c r="I64" s="303">
        <v>8226</v>
      </c>
      <c r="J64" s="303">
        <v>5159</v>
      </c>
    </row>
    <row r="65" spans="1:10" s="73" customFormat="1" ht="7.5" customHeight="1">
      <c r="A65" s="68"/>
      <c r="B65" s="63"/>
      <c r="C65" s="63"/>
      <c r="D65" s="304"/>
      <c r="E65" s="198"/>
      <c r="F65" s="303"/>
      <c r="G65" s="257"/>
      <c r="H65" s="257"/>
      <c r="I65" s="252"/>
      <c r="J65" s="301"/>
    </row>
    <row r="66" spans="1:10" s="150" customFormat="1" ht="11.25" customHeight="1">
      <c r="A66" s="75"/>
      <c r="B66" s="54" t="s">
        <v>19</v>
      </c>
      <c r="C66" s="76"/>
      <c r="D66" s="300">
        <v>166</v>
      </c>
      <c r="E66" s="199">
        <v>2845516</v>
      </c>
      <c r="F66" s="352">
        <v>2802628</v>
      </c>
      <c r="G66" s="253">
        <v>132424</v>
      </c>
      <c r="H66" s="253">
        <v>2158543</v>
      </c>
      <c r="I66" s="253">
        <v>439828</v>
      </c>
      <c r="J66" s="253">
        <v>71833</v>
      </c>
    </row>
    <row r="67" spans="1:3" ht="11.25" customHeight="1">
      <c r="A67" s="53" t="s">
        <v>7</v>
      </c>
      <c r="B67" s="52"/>
      <c r="C67" s="52"/>
    </row>
    <row r="68" spans="1:11" ht="14.25" customHeight="1">
      <c r="A68" s="1118" t="s">
        <v>300</v>
      </c>
      <c r="B68" s="1118"/>
      <c r="C68" s="1118"/>
      <c r="D68" s="1118"/>
      <c r="E68" s="1118"/>
      <c r="F68" s="1118"/>
      <c r="G68" s="1118"/>
      <c r="H68" s="1118"/>
      <c r="I68" s="1118"/>
      <c r="J68" s="1118"/>
      <c r="K68" s="151"/>
    </row>
    <row r="69" spans="1:11" ht="12" customHeight="1">
      <c r="A69" s="699"/>
      <c r="B69" s="699"/>
      <c r="C69" s="699"/>
      <c r="D69" s="699"/>
      <c r="E69" s="699"/>
      <c r="F69" s="699"/>
      <c r="G69" s="699"/>
      <c r="H69" s="699"/>
      <c r="I69" s="699"/>
      <c r="J69" s="699"/>
      <c r="K69" s="151"/>
    </row>
    <row r="70" spans="1:10" ht="11.25">
      <c r="A70" s="699"/>
      <c r="B70" s="699"/>
      <c r="C70" s="699"/>
      <c r="D70" s="699"/>
      <c r="E70" s="699"/>
      <c r="F70" s="699"/>
      <c r="G70" s="699"/>
      <c r="H70" s="699"/>
      <c r="I70" s="699"/>
      <c r="J70" s="699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68:J68"/>
    <mergeCell ref="H8:H12"/>
    <mergeCell ref="I8:I12"/>
    <mergeCell ref="J8:J12"/>
    <mergeCell ref="E13:J13"/>
    <mergeCell ref="A15:J15"/>
    <mergeCell ref="A49:J49"/>
  </mergeCells>
  <printOptions/>
  <pageMargins left="0.31496062992125984" right="0.31496062992125984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&amp;U1.1 Abfallentsorgung in Entsorgungsanlagen allgemein&amp;R&amp;"Arial,Kursiv"&amp;9&amp;UAbfallwirtschaft in Bayern 2011</oddHeader>
    <oddFooter>&amp;C 40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L35" sqref="L35"/>
    </sheetView>
  </sheetViews>
  <sheetFormatPr defaultColWidth="11.421875" defaultRowHeight="12.75"/>
  <cols>
    <col min="1" max="1" width="5.57421875" style="55" customWidth="1"/>
    <col min="2" max="2" width="38.421875" style="55" customWidth="1"/>
    <col min="3" max="3" width="0.71875" style="55" customWidth="1"/>
    <col min="4" max="4" width="7.28125" style="55" customWidth="1"/>
    <col min="5" max="5" width="8.8515625" style="55" customWidth="1"/>
    <col min="6" max="6" width="8.57421875" style="55" customWidth="1"/>
    <col min="7" max="7" width="7.28125" style="55" customWidth="1"/>
    <col min="8" max="8" width="7.57421875" style="55" customWidth="1"/>
    <col min="9" max="9" width="7.421875" style="55" customWidth="1"/>
    <col min="10" max="10" width="6.8515625" style="55" customWidth="1"/>
    <col min="11" max="16384" width="11.421875" style="55" customWidth="1"/>
  </cols>
  <sheetData>
    <row r="1" spans="2:10" s="83" customFormat="1" ht="12.75">
      <c r="B1" s="791"/>
      <c r="C1" s="791"/>
      <c r="D1" s="791"/>
      <c r="E1" s="791"/>
      <c r="F1" s="791"/>
      <c r="G1" s="791"/>
      <c r="H1" s="791"/>
      <c r="I1" s="791"/>
      <c r="J1" s="791"/>
    </row>
    <row r="2" spans="1:10" s="83" customFormat="1" ht="12.75">
      <c r="A2" s="791"/>
      <c r="B2" s="791"/>
      <c r="C2" s="791"/>
      <c r="D2" s="791"/>
      <c r="E2" s="791"/>
      <c r="F2" s="791"/>
      <c r="G2" s="791"/>
      <c r="H2" s="791"/>
      <c r="I2" s="791"/>
      <c r="J2" s="791"/>
    </row>
    <row r="3" spans="1:10" s="83" customFormat="1" ht="12.75">
      <c r="A3" s="1100" t="s">
        <v>415</v>
      </c>
      <c r="B3" s="1100"/>
      <c r="C3" s="1100"/>
      <c r="D3" s="1100"/>
      <c r="E3" s="1100"/>
      <c r="F3" s="1100"/>
      <c r="G3" s="1100"/>
      <c r="H3" s="1100"/>
      <c r="I3" s="1100"/>
      <c r="J3" s="1100"/>
    </row>
    <row r="4" spans="1:10" s="83" customFormat="1" ht="12.75">
      <c r="A4" s="1123" t="s">
        <v>333</v>
      </c>
      <c r="B4" s="1123"/>
      <c r="C4" s="1123"/>
      <c r="D4" s="1123"/>
      <c r="E4" s="1123"/>
      <c r="F4" s="1123"/>
      <c r="G4" s="1123"/>
      <c r="H4" s="1123"/>
      <c r="I4" s="1123"/>
      <c r="J4" s="1123"/>
    </row>
    <row r="5" spans="1:10" s="83" customFormat="1" ht="11.2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</row>
    <row r="6" spans="1:10" ht="11.25" customHeight="1">
      <c r="A6" s="1053" t="s">
        <v>416</v>
      </c>
      <c r="B6" s="1057" t="s">
        <v>43</v>
      </c>
      <c r="C6" s="1058"/>
      <c r="D6" s="1038" t="s">
        <v>417</v>
      </c>
      <c r="E6" s="1038" t="s">
        <v>343</v>
      </c>
      <c r="F6" s="1038" t="s">
        <v>418</v>
      </c>
      <c r="G6" s="1124" t="s">
        <v>1</v>
      </c>
      <c r="H6" s="1125"/>
      <c r="I6" s="1125"/>
      <c r="J6" s="1125"/>
    </row>
    <row r="7" spans="1:11" ht="11.25" customHeight="1">
      <c r="A7" s="1053"/>
      <c r="B7" s="1060"/>
      <c r="C7" s="1061"/>
      <c r="D7" s="1038"/>
      <c r="E7" s="1038"/>
      <c r="F7" s="1038"/>
      <c r="G7" s="1032" t="s">
        <v>419</v>
      </c>
      <c r="H7" s="1082" t="s">
        <v>279</v>
      </c>
      <c r="I7" s="1083"/>
      <c r="J7" s="1083"/>
      <c r="K7" s="59"/>
    </row>
    <row r="8" spans="1:11" ht="11.25" customHeight="1">
      <c r="A8" s="1053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97"/>
    </row>
    <row r="9" spans="1:11" ht="12" customHeight="1">
      <c r="A9" s="1053"/>
      <c r="B9" s="1060"/>
      <c r="C9" s="1061"/>
      <c r="D9" s="1038"/>
      <c r="E9" s="1038"/>
      <c r="F9" s="1038"/>
      <c r="G9" s="1050"/>
      <c r="H9" s="1038"/>
      <c r="I9" s="1038"/>
      <c r="J9" s="1053"/>
      <c r="K9" s="97"/>
    </row>
    <row r="10" spans="1:11" ht="9.75">
      <c r="A10" s="1053"/>
      <c r="B10" s="1060"/>
      <c r="C10" s="1061"/>
      <c r="D10" s="1038"/>
      <c r="E10" s="1038"/>
      <c r="F10" s="1038"/>
      <c r="G10" s="1050"/>
      <c r="H10" s="1038"/>
      <c r="I10" s="1038"/>
      <c r="J10" s="1053"/>
      <c r="K10" s="97"/>
    </row>
    <row r="11" spans="1:11" ht="9.75">
      <c r="A11" s="1053"/>
      <c r="B11" s="1060"/>
      <c r="C11" s="1061"/>
      <c r="D11" s="1038"/>
      <c r="E11" s="1038"/>
      <c r="F11" s="1038"/>
      <c r="G11" s="1050"/>
      <c r="H11" s="1038"/>
      <c r="I11" s="1038"/>
      <c r="J11" s="1053"/>
      <c r="K11" s="59"/>
    </row>
    <row r="12" spans="1:11" ht="12" customHeight="1">
      <c r="A12" s="1053"/>
      <c r="B12" s="1060"/>
      <c r="C12" s="1061"/>
      <c r="D12" s="1038"/>
      <c r="E12" s="1038"/>
      <c r="F12" s="1038"/>
      <c r="G12" s="1050"/>
      <c r="H12" s="1038"/>
      <c r="I12" s="1038"/>
      <c r="J12" s="1053"/>
      <c r="K12" s="59"/>
    </row>
    <row r="13" spans="1:11" ht="16.5" customHeight="1">
      <c r="A13" s="1055"/>
      <c r="B13" s="1063"/>
      <c r="C13" s="1064"/>
      <c r="D13" s="223" t="s">
        <v>420</v>
      </c>
      <c r="E13" s="1039" t="s">
        <v>3</v>
      </c>
      <c r="F13" s="1040"/>
      <c r="G13" s="1040"/>
      <c r="H13" s="1040"/>
      <c r="I13" s="1040"/>
      <c r="J13" s="1040"/>
      <c r="K13" s="59"/>
    </row>
    <row r="14" spans="1:11" ht="12.75" customHeight="1">
      <c r="A14" s="26"/>
      <c r="B14" s="192"/>
      <c r="C14" s="192"/>
      <c r="D14" s="242"/>
      <c r="E14" s="16"/>
      <c r="F14" s="16"/>
      <c r="G14" s="16"/>
      <c r="H14" s="16"/>
      <c r="I14" s="16"/>
      <c r="J14" s="16"/>
      <c r="K14" s="59"/>
    </row>
    <row r="15" spans="1:10" ht="11.25" customHeight="1">
      <c r="A15" s="1119" t="s">
        <v>371</v>
      </c>
      <c r="B15" s="1119"/>
      <c r="C15" s="1119"/>
      <c r="D15" s="1119"/>
      <c r="E15" s="1119"/>
      <c r="F15" s="1119"/>
      <c r="G15" s="1119"/>
      <c r="H15" s="1119"/>
      <c r="I15" s="1119"/>
      <c r="J15" s="1119"/>
    </row>
    <row r="16" spans="1:10" ht="11.25" customHeight="1">
      <c r="A16" s="244"/>
      <c r="B16" s="256"/>
      <c r="C16" s="243"/>
      <c r="D16" s="272"/>
      <c r="E16" s="272"/>
      <c r="F16" s="272"/>
      <c r="G16" s="272"/>
      <c r="H16" s="272"/>
      <c r="I16" s="272"/>
      <c r="J16" s="272"/>
    </row>
    <row r="17" spans="1:10" ht="11.25" customHeight="1">
      <c r="A17" s="245" t="s">
        <v>46</v>
      </c>
      <c r="B17" s="273" t="s">
        <v>240</v>
      </c>
      <c r="C17" s="29"/>
      <c r="D17" s="249"/>
      <c r="E17" s="187"/>
      <c r="F17" s="187"/>
      <c r="G17" s="2"/>
      <c r="H17" s="255"/>
      <c r="I17" s="255"/>
      <c r="J17" s="255"/>
    </row>
    <row r="18" spans="1:10" ht="11.25" customHeight="1">
      <c r="A18" s="245"/>
      <c r="B18" s="248" t="s">
        <v>241</v>
      </c>
      <c r="C18" s="28"/>
      <c r="D18" s="274">
        <v>13</v>
      </c>
      <c r="E18" s="187">
        <v>650188</v>
      </c>
      <c r="F18" s="187">
        <v>507903</v>
      </c>
      <c r="G18" s="257" t="s">
        <v>8</v>
      </c>
      <c r="H18" s="257">
        <v>495048</v>
      </c>
      <c r="I18" s="257">
        <v>11733</v>
      </c>
      <c r="J18" s="257">
        <v>1122</v>
      </c>
    </row>
    <row r="19" spans="1:10" ht="11.25" customHeight="1">
      <c r="A19" s="245"/>
      <c r="B19" s="248"/>
      <c r="C19" s="28"/>
      <c r="D19" s="275"/>
      <c r="E19" s="187"/>
      <c r="F19" s="187"/>
      <c r="G19" s="187"/>
      <c r="H19" s="187"/>
      <c r="I19" s="257"/>
      <c r="J19" s="257"/>
    </row>
    <row r="20" spans="1:10" ht="9.75" customHeight="1">
      <c r="A20" s="245" t="s">
        <v>52</v>
      </c>
      <c r="B20" s="29" t="s">
        <v>53</v>
      </c>
      <c r="C20" s="29"/>
      <c r="D20" s="275"/>
      <c r="E20" s="187"/>
      <c r="F20" s="187"/>
      <c r="G20" s="187"/>
      <c r="H20" s="187"/>
      <c r="I20" s="257"/>
      <c r="J20" s="257"/>
    </row>
    <row r="21" spans="1:10" ht="11.25" customHeight="1">
      <c r="A21" s="276"/>
      <c r="B21" s="277" t="s">
        <v>211</v>
      </c>
      <c r="C21" s="29"/>
      <c r="D21" s="275"/>
      <c r="E21" s="187"/>
      <c r="F21" s="187"/>
      <c r="G21" s="187"/>
      <c r="H21" s="187"/>
      <c r="I21" s="257"/>
      <c r="J21" s="257"/>
    </row>
    <row r="22" spans="1:10" ht="11.25" customHeight="1">
      <c r="A22" s="245"/>
      <c r="B22" s="29" t="s">
        <v>213</v>
      </c>
      <c r="C22" s="29"/>
      <c r="D22" s="275"/>
      <c r="E22" s="187"/>
      <c r="F22" s="187"/>
      <c r="G22" s="187"/>
      <c r="H22" s="187"/>
      <c r="I22" s="257"/>
      <c r="J22" s="257"/>
    </row>
    <row r="23" spans="1:10" ht="11.25" customHeight="1">
      <c r="A23" s="245"/>
      <c r="B23" s="248" t="s">
        <v>212</v>
      </c>
      <c r="C23" s="248"/>
      <c r="D23" s="274">
        <v>8</v>
      </c>
      <c r="E23" s="187">
        <v>16753</v>
      </c>
      <c r="F23" s="187">
        <v>18882</v>
      </c>
      <c r="G23" s="257" t="s">
        <v>8</v>
      </c>
      <c r="H23" s="187">
        <v>13227</v>
      </c>
      <c r="I23" s="257">
        <v>0</v>
      </c>
      <c r="J23" s="257">
        <v>5655</v>
      </c>
    </row>
    <row r="24" spans="1:10" ht="11.25" customHeight="1">
      <c r="A24" s="245"/>
      <c r="B24" s="248"/>
      <c r="C24" s="278"/>
      <c r="D24" s="275"/>
      <c r="E24" s="187"/>
      <c r="F24" s="187"/>
      <c r="G24" s="187"/>
      <c r="H24" s="187"/>
      <c r="I24" s="257"/>
      <c r="J24" s="257"/>
    </row>
    <row r="25" spans="1:10" ht="11.25" customHeight="1">
      <c r="A25" s="245" t="s">
        <v>55</v>
      </c>
      <c r="B25" s="29" t="s">
        <v>214</v>
      </c>
      <c r="C25" s="29"/>
      <c r="D25" s="275"/>
      <c r="E25" s="187"/>
      <c r="F25" s="187"/>
      <c r="G25" s="187"/>
      <c r="H25" s="187"/>
      <c r="I25" s="257"/>
      <c r="J25" s="257"/>
    </row>
    <row r="26" spans="1:10" ht="11.25" customHeight="1">
      <c r="A26" s="254"/>
      <c r="B26" s="29" t="s">
        <v>364</v>
      </c>
      <c r="C26" s="29"/>
      <c r="D26" s="275"/>
      <c r="E26" s="187"/>
      <c r="F26" s="187"/>
      <c r="G26" s="187"/>
      <c r="H26" s="187"/>
      <c r="I26" s="257"/>
      <c r="J26" s="257"/>
    </row>
    <row r="27" spans="1:10" ht="11.25" customHeight="1">
      <c r="A27" s="254"/>
      <c r="B27" s="29" t="s">
        <v>215</v>
      </c>
      <c r="C27" s="29"/>
      <c r="D27" s="275"/>
      <c r="E27" s="187"/>
      <c r="F27" s="187"/>
      <c r="G27" s="187"/>
      <c r="H27" s="187"/>
      <c r="I27" s="257"/>
      <c r="J27" s="257"/>
    </row>
    <row r="28" spans="1:10" ht="11.25" customHeight="1">
      <c r="A28" s="254"/>
      <c r="B28" s="248" t="s">
        <v>85</v>
      </c>
      <c r="C28" s="248"/>
      <c r="D28" s="274">
        <v>8</v>
      </c>
      <c r="E28" s="187">
        <v>73004</v>
      </c>
      <c r="F28" s="187">
        <v>81267</v>
      </c>
      <c r="G28" s="257">
        <v>15511</v>
      </c>
      <c r="H28" s="187">
        <v>65756</v>
      </c>
      <c r="I28" s="257" t="s">
        <v>8</v>
      </c>
      <c r="J28" s="257" t="s">
        <v>8</v>
      </c>
    </row>
    <row r="29" spans="1:13" ht="11.25" customHeight="1">
      <c r="A29" s="244"/>
      <c r="B29" s="28"/>
      <c r="C29" s="28"/>
      <c r="D29" s="275"/>
      <c r="E29" s="187"/>
      <c r="F29" s="187"/>
      <c r="G29" s="187"/>
      <c r="H29" s="187"/>
      <c r="I29" s="257"/>
      <c r="J29" s="257"/>
      <c r="M29" s="64"/>
    </row>
    <row r="30" spans="1:11" s="56" customFormat="1" ht="11.25" customHeight="1">
      <c r="A30" s="264"/>
      <c r="B30" s="259" t="s">
        <v>19</v>
      </c>
      <c r="C30" s="259"/>
      <c r="D30" s="279">
        <v>19</v>
      </c>
      <c r="E30" s="188">
        <v>749321</v>
      </c>
      <c r="F30" s="188">
        <v>617643</v>
      </c>
      <c r="G30" s="253">
        <v>15511</v>
      </c>
      <c r="H30" s="253">
        <v>582841</v>
      </c>
      <c r="I30" s="253">
        <v>12514</v>
      </c>
      <c r="J30" s="253">
        <v>6777</v>
      </c>
      <c r="K30" s="213"/>
    </row>
    <row r="31" spans="1:10" ht="30" customHeight="1">
      <c r="A31" s="244"/>
      <c r="B31" s="280"/>
      <c r="C31" s="280"/>
      <c r="D31" s="18"/>
      <c r="E31" s="18"/>
      <c r="F31" s="18"/>
      <c r="G31" s="18"/>
      <c r="H31" s="18"/>
      <c r="I31" s="18"/>
      <c r="J31" s="18"/>
    </row>
    <row r="32" spans="1:10" ht="12.75" customHeight="1">
      <c r="A32" s="1119" t="s">
        <v>350</v>
      </c>
      <c r="B32" s="1119"/>
      <c r="C32" s="1119"/>
      <c r="D32" s="1119"/>
      <c r="E32" s="1119"/>
      <c r="F32" s="1119"/>
      <c r="G32" s="1119"/>
      <c r="H32" s="1119"/>
      <c r="I32" s="1119"/>
      <c r="J32" s="1119"/>
    </row>
    <row r="33" spans="1:10" ht="11.25" customHeight="1">
      <c r="A33" s="244"/>
      <c r="B33" s="271"/>
      <c r="C33" s="9"/>
      <c r="D33" s="39"/>
      <c r="E33" s="39"/>
      <c r="F33" s="39"/>
      <c r="G33" s="39"/>
      <c r="H33" s="187"/>
      <c r="I33" s="257"/>
      <c r="J33" s="39"/>
    </row>
    <row r="34" spans="1:10" ht="11.25" customHeight="1">
      <c r="A34" s="281" t="s">
        <v>287</v>
      </c>
      <c r="B34" s="248" t="s">
        <v>288</v>
      </c>
      <c r="C34" s="9"/>
      <c r="D34" s="274">
        <v>188</v>
      </c>
      <c r="E34" s="177">
        <v>132419</v>
      </c>
      <c r="F34" s="177">
        <v>98497</v>
      </c>
      <c r="G34" s="282" t="s">
        <v>8</v>
      </c>
      <c r="H34" s="187">
        <v>96557</v>
      </c>
      <c r="I34" s="257">
        <v>1565</v>
      </c>
      <c r="J34" s="255">
        <v>375</v>
      </c>
    </row>
    <row r="35" spans="1:10" ht="11.25" customHeight="1">
      <c r="A35" s="258"/>
      <c r="B35" s="38"/>
      <c r="C35" s="2"/>
      <c r="D35" s="17"/>
      <c r="E35" s="177"/>
      <c r="F35" s="177"/>
      <c r="G35" s="2"/>
      <c r="H35" s="255"/>
      <c r="I35" s="255"/>
      <c r="J35" s="255"/>
    </row>
    <row r="36" spans="1:11" ht="11.25" customHeight="1">
      <c r="A36" s="258"/>
      <c r="B36" s="259" t="s">
        <v>19</v>
      </c>
      <c r="C36" s="259"/>
      <c r="D36" s="283">
        <v>192</v>
      </c>
      <c r="E36" s="180">
        <v>132431</v>
      </c>
      <c r="F36" s="180">
        <v>100071</v>
      </c>
      <c r="G36" s="282" t="s">
        <v>8</v>
      </c>
      <c r="H36" s="188">
        <v>98131</v>
      </c>
      <c r="I36" s="253">
        <v>1565</v>
      </c>
      <c r="J36" s="284">
        <v>375</v>
      </c>
      <c r="K36" s="213"/>
    </row>
    <row r="37" spans="1:10" ht="30" customHeight="1">
      <c r="A37" s="258"/>
      <c r="B37" s="248"/>
      <c r="C37" s="278"/>
      <c r="D37" s="39"/>
      <c r="E37" s="2"/>
      <c r="F37" s="2"/>
      <c r="G37" s="2"/>
      <c r="H37" s="255"/>
      <c r="I37" s="255"/>
      <c r="J37" s="255"/>
    </row>
    <row r="38" spans="1:10" ht="14.25" customHeight="1">
      <c r="A38" s="1119" t="s">
        <v>423</v>
      </c>
      <c r="B38" s="1119"/>
      <c r="C38" s="1119"/>
      <c r="D38" s="1119"/>
      <c r="E38" s="1119"/>
      <c r="F38" s="1119"/>
      <c r="G38" s="1119"/>
      <c r="H38" s="1119"/>
      <c r="I38" s="1119"/>
      <c r="J38" s="1119"/>
    </row>
    <row r="39" spans="1:10" ht="11.25" customHeight="1">
      <c r="A39" s="258"/>
      <c r="B39" s="38"/>
      <c r="C39" s="38"/>
      <c r="D39" s="39"/>
      <c r="E39" s="2"/>
      <c r="F39" s="2"/>
      <c r="G39" s="2"/>
      <c r="H39" s="255"/>
      <c r="I39" s="255"/>
      <c r="J39" s="255"/>
    </row>
    <row r="40" spans="1:10" ht="11.25" customHeight="1">
      <c r="A40" s="245" t="s">
        <v>30</v>
      </c>
      <c r="B40" s="29" t="s">
        <v>195</v>
      </c>
      <c r="C40" s="29"/>
      <c r="D40" s="274"/>
      <c r="E40" s="257"/>
      <c r="F40" s="257"/>
      <c r="G40" s="257"/>
      <c r="H40" s="257"/>
      <c r="I40" s="257"/>
      <c r="J40" s="2"/>
    </row>
    <row r="41" spans="1:10" ht="11.25" customHeight="1">
      <c r="A41" s="245"/>
      <c r="B41" s="29" t="s">
        <v>196</v>
      </c>
      <c r="C41" s="29"/>
      <c r="D41" s="274"/>
      <c r="E41" s="187"/>
      <c r="F41" s="187"/>
      <c r="G41" s="187"/>
      <c r="H41" s="187"/>
      <c r="I41" s="187"/>
      <c r="J41" s="187"/>
    </row>
    <row r="42" spans="1:12" ht="11.25" customHeight="1">
      <c r="A42" s="245"/>
      <c r="B42" s="248" t="s">
        <v>197</v>
      </c>
      <c r="C42" s="248"/>
      <c r="D42" s="274">
        <v>8</v>
      </c>
      <c r="E42" s="187">
        <v>233754</v>
      </c>
      <c r="F42" s="187">
        <v>234398</v>
      </c>
      <c r="G42" s="252" t="s">
        <v>8</v>
      </c>
      <c r="H42" s="187">
        <v>170447</v>
      </c>
      <c r="I42" s="187">
        <v>58752</v>
      </c>
      <c r="J42" s="187">
        <v>5199</v>
      </c>
      <c r="L42" s="64"/>
    </row>
    <row r="43" spans="1:10" ht="11.25" customHeight="1">
      <c r="A43" s="250"/>
      <c r="B43" s="277"/>
      <c r="C43" s="7"/>
      <c r="D43" s="262"/>
      <c r="E43" s="187"/>
      <c r="F43" s="187"/>
      <c r="G43" s="2"/>
      <c r="H43" s="257"/>
      <c r="I43" s="257"/>
      <c r="J43" s="257"/>
    </row>
    <row r="44" spans="1:13" s="56" customFormat="1" ht="11.25" customHeight="1">
      <c r="A44" s="245" t="s">
        <v>40</v>
      </c>
      <c r="B44" s="248" t="s">
        <v>201</v>
      </c>
      <c r="C44" s="7"/>
      <c r="D44" s="274">
        <v>7</v>
      </c>
      <c r="E44" s="187">
        <v>234719</v>
      </c>
      <c r="F44" s="187">
        <v>245727</v>
      </c>
      <c r="G44" s="187">
        <v>227966</v>
      </c>
      <c r="H44" s="257">
        <v>4858</v>
      </c>
      <c r="I44" s="257">
        <v>12748</v>
      </c>
      <c r="J44" s="257">
        <v>155</v>
      </c>
      <c r="L44" s="67"/>
      <c r="M44" s="67"/>
    </row>
    <row r="45" spans="1:13" s="56" customFormat="1" ht="11.25" customHeight="1">
      <c r="A45" s="250"/>
      <c r="B45" s="277"/>
      <c r="C45" s="285"/>
      <c r="D45" s="262"/>
      <c r="E45" s="188"/>
      <c r="F45" s="188"/>
      <c r="G45" s="187"/>
      <c r="H45" s="187"/>
      <c r="I45" s="187"/>
      <c r="J45" s="187"/>
      <c r="L45" s="67"/>
      <c r="M45" s="67"/>
    </row>
    <row r="46" spans="1:13" s="56" customFormat="1" ht="11.25" customHeight="1">
      <c r="A46" s="286" t="s">
        <v>42</v>
      </c>
      <c r="B46" s="29" t="s">
        <v>82</v>
      </c>
      <c r="C46" s="29"/>
      <c r="D46" s="274"/>
      <c r="E46" s="188"/>
      <c r="F46" s="188"/>
      <c r="G46" s="187"/>
      <c r="H46" s="257"/>
      <c r="I46" s="257"/>
      <c r="J46" s="257"/>
      <c r="L46" s="67"/>
      <c r="M46" s="67"/>
    </row>
    <row r="47" spans="1:13" s="56" customFormat="1" ht="11.25" customHeight="1">
      <c r="A47" s="287"/>
      <c r="B47" s="29" t="s">
        <v>205</v>
      </c>
      <c r="C47" s="29"/>
      <c r="D47" s="274"/>
      <c r="E47" s="188"/>
      <c r="F47" s="188"/>
      <c r="G47" s="187"/>
      <c r="H47" s="257"/>
      <c r="I47" s="257"/>
      <c r="J47" s="257"/>
      <c r="L47" s="67"/>
      <c r="M47" s="67"/>
    </row>
    <row r="48" spans="1:13" s="56" customFormat="1" ht="11.25" customHeight="1">
      <c r="A48" s="287"/>
      <c r="B48" s="248" t="s">
        <v>392</v>
      </c>
      <c r="C48" s="248"/>
      <c r="D48" s="274">
        <v>9</v>
      </c>
      <c r="E48" s="187">
        <v>69689</v>
      </c>
      <c r="F48" s="187">
        <v>77609</v>
      </c>
      <c r="G48" s="257">
        <v>253</v>
      </c>
      <c r="H48" s="187">
        <v>41917</v>
      </c>
      <c r="I48" s="187">
        <v>24464</v>
      </c>
      <c r="J48" s="187">
        <v>10975</v>
      </c>
      <c r="L48" s="67"/>
      <c r="M48" s="67"/>
    </row>
    <row r="49" spans="1:13" s="56" customFormat="1" ht="11.25" customHeight="1">
      <c r="A49" s="250"/>
      <c r="B49" s="288"/>
      <c r="C49" s="289"/>
      <c r="D49" s="262"/>
      <c r="E49" s="188"/>
      <c r="F49" s="188"/>
      <c r="G49" s="187"/>
      <c r="H49" s="187"/>
      <c r="I49" s="187"/>
      <c r="J49" s="187"/>
      <c r="L49" s="67"/>
      <c r="M49" s="67"/>
    </row>
    <row r="50" spans="1:13" s="56" customFormat="1" ht="11.25" customHeight="1">
      <c r="A50" s="286" t="s">
        <v>44</v>
      </c>
      <c r="B50" s="29" t="s">
        <v>207</v>
      </c>
      <c r="C50" s="29"/>
      <c r="D50" s="274"/>
      <c r="E50" s="188"/>
      <c r="F50" s="188"/>
      <c r="G50" s="187"/>
      <c r="H50" s="257"/>
      <c r="I50" s="257"/>
      <c r="J50" s="257"/>
      <c r="L50" s="67"/>
      <c r="M50" s="67"/>
    </row>
    <row r="51" spans="1:13" s="56" customFormat="1" ht="11.25" customHeight="1">
      <c r="A51" s="286"/>
      <c r="B51" s="248" t="s">
        <v>342</v>
      </c>
      <c r="C51" s="248"/>
      <c r="D51" s="274">
        <v>8</v>
      </c>
      <c r="E51" s="187">
        <v>2823</v>
      </c>
      <c r="F51" s="187">
        <v>3222</v>
      </c>
      <c r="G51" s="257">
        <v>249</v>
      </c>
      <c r="H51" s="187">
        <v>1396</v>
      </c>
      <c r="I51" s="187">
        <v>1457</v>
      </c>
      <c r="J51" s="187">
        <v>119</v>
      </c>
      <c r="L51" s="67"/>
      <c r="M51" s="67"/>
    </row>
    <row r="52" spans="1:13" s="56" customFormat="1" ht="11.25" customHeight="1">
      <c r="A52" s="250"/>
      <c r="B52" s="288"/>
      <c r="C52" s="7"/>
      <c r="D52" s="262"/>
      <c r="E52" s="188"/>
      <c r="F52" s="188"/>
      <c r="G52" s="2"/>
      <c r="H52" s="257"/>
      <c r="I52" s="257"/>
      <c r="J52" s="257"/>
      <c r="L52" s="67"/>
      <c r="M52" s="67"/>
    </row>
    <row r="53" spans="1:13" s="56" customFormat="1" ht="11.25" customHeight="1">
      <c r="A53" s="250" t="s">
        <v>45</v>
      </c>
      <c r="B53" s="288" t="s">
        <v>216</v>
      </c>
      <c r="C53" s="290"/>
      <c r="D53" s="274">
        <v>8</v>
      </c>
      <c r="E53" s="187">
        <v>5452</v>
      </c>
      <c r="F53" s="187">
        <v>4763</v>
      </c>
      <c r="G53" s="252">
        <v>53</v>
      </c>
      <c r="H53" s="257">
        <v>1623</v>
      </c>
      <c r="I53" s="257">
        <v>1275</v>
      </c>
      <c r="J53" s="257">
        <v>1813</v>
      </c>
      <c r="L53" s="67"/>
      <c r="M53" s="67"/>
    </row>
    <row r="54" spans="1:13" s="56" customFormat="1" ht="11.25" customHeight="1">
      <c r="A54" s="291"/>
      <c r="B54" s="292"/>
      <c r="C54" s="290"/>
      <c r="D54" s="265"/>
      <c r="E54" s="188"/>
      <c r="F54" s="188"/>
      <c r="G54" s="11"/>
      <c r="H54" s="253"/>
      <c r="I54" s="253"/>
      <c r="J54" s="253"/>
      <c r="L54" s="67"/>
      <c r="M54" s="67"/>
    </row>
    <row r="55" spans="1:13" s="56" customFormat="1" ht="11.25" customHeight="1">
      <c r="A55" s="245" t="s">
        <v>46</v>
      </c>
      <c r="B55" s="273" t="s">
        <v>240</v>
      </c>
      <c r="C55" s="290"/>
      <c r="D55" s="262"/>
      <c r="E55" s="188"/>
      <c r="F55" s="188"/>
      <c r="G55" s="11"/>
      <c r="H55" s="187"/>
      <c r="I55" s="187"/>
      <c r="J55" s="187"/>
      <c r="L55" s="67"/>
      <c r="M55" s="67"/>
    </row>
    <row r="56" spans="1:13" s="56" customFormat="1" ht="11.25" customHeight="1">
      <c r="A56" s="293"/>
      <c r="B56" s="248" t="s">
        <v>241</v>
      </c>
      <c r="C56" s="290"/>
      <c r="D56" s="274">
        <v>4</v>
      </c>
      <c r="E56" s="200">
        <v>2521</v>
      </c>
      <c r="F56" s="200">
        <v>111709</v>
      </c>
      <c r="G56" s="294">
        <v>3</v>
      </c>
      <c r="H56" s="200">
        <v>111292</v>
      </c>
      <c r="I56" s="252" t="s">
        <v>8</v>
      </c>
      <c r="J56" s="295">
        <v>414</v>
      </c>
      <c r="L56" s="67"/>
      <c r="M56" s="67"/>
    </row>
    <row r="57" spans="1:13" ht="11.25" customHeight="1">
      <c r="A57" s="270" t="s">
        <v>7</v>
      </c>
      <c r="B57" s="271"/>
      <c r="C57" s="271"/>
      <c r="D57" s="2"/>
      <c r="E57" s="2"/>
      <c r="F57" s="2"/>
      <c r="G57" s="2"/>
      <c r="H57" s="2"/>
      <c r="I57" s="2"/>
      <c r="J57" s="2"/>
      <c r="L57" s="70"/>
      <c r="M57" s="70"/>
    </row>
    <row r="58" spans="1:10" ht="14.25" customHeight="1">
      <c r="A58" s="1122" t="s">
        <v>422</v>
      </c>
      <c r="B58" s="1122"/>
      <c r="C58" s="1122"/>
      <c r="D58" s="1122"/>
      <c r="E58" s="1122"/>
      <c r="F58" s="1122"/>
      <c r="G58" s="1122"/>
      <c r="H58" s="1122"/>
      <c r="I58" s="1122"/>
      <c r="J58" s="1122"/>
    </row>
    <row r="59" spans="1:10" ht="12" customHeight="1">
      <c r="A59" s="1122"/>
      <c r="B59" s="1122"/>
      <c r="C59" s="1122"/>
      <c r="D59" s="1122"/>
      <c r="E59" s="1122"/>
      <c r="F59" s="1122"/>
      <c r="G59" s="1122"/>
      <c r="H59" s="1122"/>
      <c r="I59" s="1122"/>
      <c r="J59" s="1122"/>
    </row>
    <row r="60" spans="1:10" ht="13.5" customHeight="1">
      <c r="A60" s="1122"/>
      <c r="B60" s="1122"/>
      <c r="C60" s="1122"/>
      <c r="D60" s="1122"/>
      <c r="E60" s="1122"/>
      <c r="F60" s="1122"/>
      <c r="G60" s="1122"/>
      <c r="H60" s="1122"/>
      <c r="I60" s="1122"/>
      <c r="J60" s="1122"/>
    </row>
    <row r="61" spans="1:10" ht="9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2:3" ht="9.75">
      <c r="B62" s="148"/>
      <c r="C62" s="148"/>
    </row>
  </sheetData>
  <sheetProtection/>
  <mergeCells count="18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38:J38"/>
    <mergeCell ref="A58:J60"/>
    <mergeCell ref="H8:H12"/>
    <mergeCell ref="I8:I12"/>
    <mergeCell ref="J8:J12"/>
    <mergeCell ref="E13:J13"/>
    <mergeCell ref="A15:J15"/>
    <mergeCell ref="A32:J32"/>
  </mergeCells>
  <printOptions/>
  <pageMargins left="0.31496062992125984" right="0.31496062992125984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&amp;U1.1 Abfallentsorgung in Entsorgungsanlagen allgemein&amp;R&amp;"Arial,Kursiv"&amp;9&amp;UAbfallwirtschaft in Bayern 2011</oddHeader>
    <oddFooter>&amp;C 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61"/>
  <sheetViews>
    <sheetView workbookViewId="0" topLeftCell="A1">
      <selection activeCell="B40" sqref="B40"/>
    </sheetView>
  </sheetViews>
  <sheetFormatPr defaultColWidth="11.421875" defaultRowHeight="12.75"/>
  <cols>
    <col min="1" max="1" width="5.57421875" style="83" customWidth="1"/>
    <col min="2" max="2" width="37.421875" style="83" customWidth="1"/>
    <col min="3" max="3" width="0.71875" style="83" customWidth="1"/>
    <col min="4" max="4" width="6.7109375" style="83" customWidth="1"/>
    <col min="5" max="5" width="8.57421875" style="83" customWidth="1"/>
    <col min="6" max="6" width="9.00390625" style="83" customWidth="1"/>
    <col min="7" max="7" width="8.140625" style="83" customWidth="1"/>
    <col min="8" max="8" width="8.00390625" style="83" customWidth="1"/>
    <col min="9" max="10" width="7.57421875" style="83" customWidth="1"/>
    <col min="11" max="11" width="7.140625" style="83" customWidth="1"/>
    <col min="12" max="16384" width="11.421875" style="83" customWidth="1"/>
  </cols>
  <sheetData>
    <row r="3" spans="1:11" ht="12.75">
      <c r="A3" s="1100" t="s">
        <v>415</v>
      </c>
      <c r="B3" s="1100"/>
      <c r="C3" s="1100"/>
      <c r="D3" s="1100"/>
      <c r="E3" s="1100"/>
      <c r="F3" s="1100"/>
      <c r="G3" s="1100"/>
      <c r="H3" s="1100"/>
      <c r="I3" s="1100"/>
      <c r="J3" s="1100"/>
      <c r="K3" s="152"/>
    </row>
    <row r="4" spans="1:11" ht="12.75">
      <c r="A4" s="1123" t="s">
        <v>333</v>
      </c>
      <c r="B4" s="1123"/>
      <c r="C4" s="1123"/>
      <c r="D4" s="1123"/>
      <c r="E4" s="1123"/>
      <c r="F4" s="1123"/>
      <c r="G4" s="1123"/>
      <c r="H4" s="1123"/>
      <c r="I4" s="1123"/>
      <c r="J4" s="1123"/>
      <c r="K4" s="152"/>
    </row>
    <row r="5" spans="1:11" ht="11.2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59"/>
    </row>
    <row r="6" spans="1:11" ht="12.75" customHeight="1">
      <c r="A6" s="1053" t="s">
        <v>416</v>
      </c>
      <c r="B6" s="1057" t="s">
        <v>43</v>
      </c>
      <c r="C6" s="1058"/>
      <c r="D6" s="1038" t="s">
        <v>417</v>
      </c>
      <c r="E6" s="1038" t="s">
        <v>343</v>
      </c>
      <c r="F6" s="1038" t="s">
        <v>418</v>
      </c>
      <c r="G6" s="1124" t="s">
        <v>1</v>
      </c>
      <c r="H6" s="1125"/>
      <c r="I6" s="1125"/>
      <c r="J6" s="1125"/>
      <c r="K6" s="84"/>
    </row>
    <row r="7" spans="1:11" ht="12.75" customHeight="1">
      <c r="A7" s="1053"/>
      <c r="B7" s="1060"/>
      <c r="C7" s="1061"/>
      <c r="D7" s="1038"/>
      <c r="E7" s="1038"/>
      <c r="F7" s="1038"/>
      <c r="G7" s="1032" t="s">
        <v>419</v>
      </c>
      <c r="H7" s="1082" t="s">
        <v>279</v>
      </c>
      <c r="I7" s="1083"/>
      <c r="J7" s="1083"/>
      <c r="K7" s="88"/>
    </row>
    <row r="8" spans="1:11" ht="12.75" customHeight="1">
      <c r="A8" s="1053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84"/>
    </row>
    <row r="9" spans="1:11" ht="12.75">
      <c r="A9" s="1053"/>
      <c r="B9" s="1060"/>
      <c r="C9" s="1061"/>
      <c r="D9" s="1038"/>
      <c r="E9" s="1038"/>
      <c r="F9" s="1038"/>
      <c r="G9" s="1050"/>
      <c r="H9" s="1038"/>
      <c r="I9" s="1038"/>
      <c r="J9" s="1053"/>
      <c r="K9" s="84"/>
    </row>
    <row r="10" spans="1:11" ht="12.75">
      <c r="A10" s="1053"/>
      <c r="B10" s="1060"/>
      <c r="C10" s="1061"/>
      <c r="D10" s="1038"/>
      <c r="E10" s="1038"/>
      <c r="F10" s="1038"/>
      <c r="G10" s="1050"/>
      <c r="H10" s="1038"/>
      <c r="I10" s="1038"/>
      <c r="J10" s="1053"/>
      <c r="K10" s="84"/>
    </row>
    <row r="11" spans="1:11" ht="12.75">
      <c r="A11" s="1053"/>
      <c r="B11" s="1060"/>
      <c r="C11" s="1061"/>
      <c r="D11" s="1038"/>
      <c r="E11" s="1038"/>
      <c r="F11" s="1038"/>
      <c r="G11" s="1050"/>
      <c r="H11" s="1038"/>
      <c r="I11" s="1038"/>
      <c r="J11" s="1053"/>
      <c r="K11" s="97"/>
    </row>
    <row r="12" spans="1:11" ht="12.75">
      <c r="A12" s="1053"/>
      <c r="B12" s="1060"/>
      <c r="C12" s="1061"/>
      <c r="D12" s="1038"/>
      <c r="E12" s="1038"/>
      <c r="F12" s="1038"/>
      <c r="G12" s="1050"/>
      <c r="H12" s="1038"/>
      <c r="I12" s="1038"/>
      <c r="J12" s="1053"/>
      <c r="K12" s="59"/>
    </row>
    <row r="13" spans="1:11" ht="12.75">
      <c r="A13" s="1055"/>
      <c r="B13" s="1063"/>
      <c r="C13" s="1064"/>
      <c r="D13" s="241" t="s">
        <v>420</v>
      </c>
      <c r="E13" s="1034" t="s">
        <v>3</v>
      </c>
      <c r="F13" s="1035"/>
      <c r="G13" s="1035"/>
      <c r="H13" s="1035"/>
      <c r="I13" s="1035"/>
      <c r="J13" s="1035"/>
      <c r="K13" s="86"/>
    </row>
    <row r="14" spans="1:11" ht="12.75">
      <c r="A14" s="26"/>
      <c r="B14" s="192"/>
      <c r="C14" s="192"/>
      <c r="D14" s="242"/>
      <c r="E14" s="16"/>
      <c r="F14" s="16"/>
      <c r="G14" s="16"/>
      <c r="H14" s="16"/>
      <c r="I14" s="16"/>
      <c r="J14" s="16"/>
      <c r="K14" s="97"/>
    </row>
    <row r="15" spans="1:11" ht="12.75">
      <c r="A15" s="1119" t="s">
        <v>421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53"/>
    </row>
    <row r="16" spans="1:11" ht="12.75">
      <c r="A16" s="244"/>
      <c r="B16" s="243"/>
      <c r="C16" s="243"/>
      <c r="D16" s="9"/>
      <c r="E16" s="9"/>
      <c r="F16" s="9"/>
      <c r="G16" s="9"/>
      <c r="H16" s="9"/>
      <c r="I16" s="9"/>
      <c r="J16" s="9"/>
      <c r="K16" s="47"/>
    </row>
    <row r="17" spans="1:11" ht="12.75">
      <c r="A17" s="245">
        <v>19</v>
      </c>
      <c r="B17" s="29" t="s">
        <v>53</v>
      </c>
      <c r="C17" s="246"/>
      <c r="D17" s="9"/>
      <c r="E17" s="2"/>
      <c r="F17" s="2"/>
      <c r="G17" s="2"/>
      <c r="H17" s="2"/>
      <c r="I17" s="2"/>
      <c r="J17" s="2"/>
      <c r="K17" s="153"/>
    </row>
    <row r="18" spans="1:11" ht="12.75">
      <c r="A18" s="245"/>
      <c r="B18" s="29" t="s">
        <v>211</v>
      </c>
      <c r="C18" s="246"/>
      <c r="D18" s="9"/>
      <c r="E18" s="2"/>
      <c r="F18" s="2"/>
      <c r="G18" s="2"/>
      <c r="H18" s="2"/>
      <c r="I18" s="2"/>
      <c r="J18" s="2"/>
      <c r="K18" s="153"/>
    </row>
    <row r="19" spans="1:11" ht="12.75">
      <c r="A19" s="245"/>
      <c r="B19" s="29" t="s">
        <v>213</v>
      </c>
      <c r="C19" s="246"/>
      <c r="D19" s="9"/>
      <c r="E19" s="2"/>
      <c r="F19" s="2"/>
      <c r="G19" s="2"/>
      <c r="H19" s="247"/>
      <c r="I19" s="187"/>
      <c r="J19" s="187"/>
      <c r="K19" s="47"/>
    </row>
    <row r="20" spans="1:11" ht="12.75">
      <c r="A20" s="245"/>
      <c r="B20" s="248" t="s">
        <v>212</v>
      </c>
      <c r="C20" s="246"/>
      <c r="D20" s="249">
        <v>15</v>
      </c>
      <c r="E20" s="177">
        <v>645185</v>
      </c>
      <c r="F20" s="177">
        <v>635836</v>
      </c>
      <c r="G20" s="187">
        <v>55056</v>
      </c>
      <c r="H20" s="187">
        <v>433564</v>
      </c>
      <c r="I20" s="187">
        <v>114842</v>
      </c>
      <c r="J20" s="187">
        <v>32375</v>
      </c>
      <c r="K20" s="47"/>
    </row>
    <row r="21" spans="1:11" ht="12.75">
      <c r="A21" s="250"/>
      <c r="B21" s="251"/>
      <c r="C21" s="246"/>
      <c r="D21" s="249"/>
      <c r="E21" s="15"/>
      <c r="F21" s="15"/>
      <c r="G21" s="2"/>
      <c r="H21" s="2"/>
      <c r="I21" s="252"/>
      <c r="J21" s="252"/>
      <c r="K21" s="47"/>
    </row>
    <row r="22" spans="1:11" ht="12.75">
      <c r="A22" s="245" t="s">
        <v>55</v>
      </c>
      <c r="B22" s="29" t="s">
        <v>214</v>
      </c>
      <c r="C22" s="246"/>
      <c r="D22" s="249"/>
      <c r="E22" s="15"/>
      <c r="F22" s="15"/>
      <c r="G22" s="2"/>
      <c r="H22" s="253"/>
      <c r="I22" s="252"/>
      <c r="J22" s="252"/>
      <c r="K22" s="47"/>
    </row>
    <row r="23" spans="1:11" ht="12.75">
      <c r="A23" s="254"/>
      <c r="B23" s="29" t="s">
        <v>364</v>
      </c>
      <c r="C23" s="246"/>
      <c r="D23" s="249"/>
      <c r="E23" s="15"/>
      <c r="F23" s="15"/>
      <c r="G23" s="255"/>
      <c r="H23" s="255"/>
      <c r="I23" s="255"/>
      <c r="J23" s="255"/>
      <c r="K23" s="154"/>
    </row>
    <row r="24" spans="1:11" ht="12.75">
      <c r="A24" s="254"/>
      <c r="B24" s="29" t="s">
        <v>215</v>
      </c>
      <c r="C24" s="246"/>
      <c r="D24" s="249"/>
      <c r="E24" s="15"/>
      <c r="F24" s="15"/>
      <c r="G24" s="256"/>
      <c r="H24" s="256"/>
      <c r="I24" s="256"/>
      <c r="J24" s="256"/>
      <c r="K24" s="153"/>
    </row>
    <row r="25" spans="1:11" ht="12.75">
      <c r="A25" s="254"/>
      <c r="B25" s="248" t="s">
        <v>85</v>
      </c>
      <c r="C25" s="246"/>
      <c r="D25" s="249">
        <v>11</v>
      </c>
      <c r="E25" s="177">
        <v>101619</v>
      </c>
      <c r="F25" s="177">
        <v>109704</v>
      </c>
      <c r="G25" s="187">
        <v>4</v>
      </c>
      <c r="H25" s="187">
        <v>97188</v>
      </c>
      <c r="I25" s="187">
        <v>8924</v>
      </c>
      <c r="J25" s="257">
        <v>3588</v>
      </c>
      <c r="K25" s="153"/>
    </row>
    <row r="26" spans="1:11" ht="12.75">
      <c r="A26" s="258"/>
      <c r="B26" s="243"/>
      <c r="C26" s="246"/>
      <c r="D26" s="249"/>
      <c r="E26" s="15"/>
      <c r="F26" s="15"/>
      <c r="G26" s="187"/>
      <c r="H26" s="187"/>
      <c r="I26" s="187"/>
      <c r="J26" s="255"/>
      <c r="K26" s="153"/>
    </row>
    <row r="27" spans="1:11" ht="12.75">
      <c r="A27" s="258"/>
      <c r="B27" s="259" t="s">
        <v>19</v>
      </c>
      <c r="C27" s="246"/>
      <c r="D27" s="260">
        <v>50</v>
      </c>
      <c r="E27" s="180">
        <v>1364754</v>
      </c>
      <c r="F27" s="180">
        <v>1490198</v>
      </c>
      <c r="G27" s="188">
        <v>283591</v>
      </c>
      <c r="H27" s="188">
        <v>922016</v>
      </c>
      <c r="I27" s="188">
        <v>229929</v>
      </c>
      <c r="J27" s="188">
        <v>54662</v>
      </c>
      <c r="K27" s="213"/>
    </row>
    <row r="28" spans="1:11" ht="12.75">
      <c r="A28" s="258"/>
      <c r="B28" s="243"/>
      <c r="C28" s="243"/>
      <c r="D28" s="18"/>
      <c r="E28" s="2"/>
      <c r="F28" s="2"/>
      <c r="G28" s="2"/>
      <c r="H28" s="187"/>
      <c r="I28" s="257"/>
      <c r="J28" s="257"/>
      <c r="K28" s="153"/>
    </row>
    <row r="29" spans="1:11" ht="12.75">
      <c r="A29" s="244"/>
      <c r="B29" s="243"/>
      <c r="C29" s="243"/>
      <c r="D29" s="261"/>
      <c r="E29" s="9"/>
      <c r="F29" s="9"/>
      <c r="G29" s="9"/>
      <c r="H29" s="262"/>
      <c r="I29" s="18"/>
      <c r="J29" s="18"/>
      <c r="K29" s="153"/>
    </row>
    <row r="30" spans="1:11" ht="12.75">
      <c r="A30" s="9"/>
      <c r="B30" s="243"/>
      <c r="C30" s="243"/>
      <c r="D30" s="18"/>
      <c r="E30" s="9"/>
      <c r="F30" s="9"/>
      <c r="G30" s="9"/>
      <c r="H30" s="262"/>
      <c r="I30" s="18"/>
      <c r="J30" s="18"/>
      <c r="K30" s="59"/>
    </row>
    <row r="31" spans="1:11" ht="12.75">
      <c r="A31" s="244"/>
      <c r="B31" s="243"/>
      <c r="C31" s="243"/>
      <c r="D31" s="18"/>
      <c r="E31" s="9"/>
      <c r="F31" s="9"/>
      <c r="G31" s="9"/>
      <c r="H31" s="262"/>
      <c r="I31" s="18"/>
      <c r="J31" s="18"/>
      <c r="K31" s="59"/>
    </row>
    <row r="32" spans="1:11" ht="12.75">
      <c r="A32" s="244"/>
      <c r="B32" s="243"/>
      <c r="C32" s="243"/>
      <c r="D32" s="18"/>
      <c r="E32" s="262"/>
      <c r="F32" s="262"/>
      <c r="G32" s="9"/>
      <c r="H32" s="262"/>
      <c r="I32" s="41"/>
      <c r="J32" s="41"/>
      <c r="K32" s="47"/>
    </row>
    <row r="33" spans="1:11" ht="12.75">
      <c r="A33" s="258"/>
      <c r="B33" s="243"/>
      <c r="C33" s="243"/>
      <c r="D33" s="18"/>
      <c r="E33" s="262"/>
      <c r="F33" s="262"/>
      <c r="G33" s="9"/>
      <c r="H33" s="262"/>
      <c r="I33" s="18"/>
      <c r="J33" s="18"/>
      <c r="K33" s="153"/>
    </row>
    <row r="34" spans="1:11" ht="12.75">
      <c r="A34" s="244"/>
      <c r="B34" s="243"/>
      <c r="C34" s="243"/>
      <c r="D34" s="18"/>
      <c r="E34" s="262"/>
      <c r="F34" s="262"/>
      <c r="G34" s="9"/>
      <c r="H34" s="262"/>
      <c r="I34" s="18"/>
      <c r="J34" s="18"/>
      <c r="K34" s="155"/>
    </row>
    <row r="35" spans="1:11" ht="12.75">
      <c r="A35" s="244"/>
      <c r="B35" s="243"/>
      <c r="C35" s="243"/>
      <c r="D35" s="18"/>
      <c r="E35" s="262"/>
      <c r="F35" s="262"/>
      <c r="G35" s="9"/>
      <c r="H35" s="262"/>
      <c r="I35" s="18"/>
      <c r="J35" s="18"/>
      <c r="K35" s="59"/>
    </row>
    <row r="36" spans="1:11" ht="12.75">
      <c r="A36" s="244"/>
      <c r="B36" s="243"/>
      <c r="C36" s="243"/>
      <c r="D36" s="18"/>
      <c r="E36" s="262"/>
      <c r="F36" s="262"/>
      <c r="G36" s="9"/>
      <c r="H36" s="262"/>
      <c r="I36" s="18"/>
      <c r="J36" s="18"/>
      <c r="K36" s="154"/>
    </row>
    <row r="37" spans="1:11" ht="12.75">
      <c r="A37" s="244"/>
      <c r="B37" s="243"/>
      <c r="C37" s="243"/>
      <c r="D37" s="18"/>
      <c r="E37" s="262"/>
      <c r="F37" s="262"/>
      <c r="G37" s="9"/>
      <c r="H37" s="262"/>
      <c r="I37" s="263"/>
      <c r="J37" s="41"/>
      <c r="K37" s="59"/>
    </row>
    <row r="38" spans="1:11" ht="12.75">
      <c r="A38" s="258"/>
      <c r="B38" s="243"/>
      <c r="C38" s="243"/>
      <c r="D38" s="18"/>
      <c r="E38" s="262"/>
      <c r="F38" s="262"/>
      <c r="G38" s="9"/>
      <c r="H38" s="18"/>
      <c r="I38" s="18"/>
      <c r="J38" s="18"/>
      <c r="K38" s="59"/>
    </row>
    <row r="39" spans="1:11" ht="14.25" customHeight="1">
      <c r="A39" s="264"/>
      <c r="B39" s="243"/>
      <c r="C39" s="243"/>
      <c r="D39" s="261"/>
      <c r="E39" s="265"/>
      <c r="F39" s="265"/>
      <c r="G39" s="21"/>
      <c r="H39" s="266"/>
      <c r="I39" s="266"/>
      <c r="J39" s="41"/>
      <c r="K39" s="122"/>
    </row>
    <row r="40" spans="1:11" ht="12.75" customHeight="1">
      <c r="A40" s="244"/>
      <c r="B40" s="243"/>
      <c r="C40" s="243"/>
      <c r="D40" s="18"/>
      <c r="E40" s="18"/>
      <c r="F40" s="18"/>
      <c r="G40" s="18"/>
      <c r="H40" s="18"/>
      <c r="I40" s="18"/>
      <c r="J40" s="18"/>
      <c r="K40" s="122"/>
    </row>
    <row r="41" spans="1:11" ht="11.25" customHeight="1">
      <c r="A41" s="244"/>
      <c r="B41" s="243"/>
      <c r="C41" s="243"/>
      <c r="D41" s="243"/>
      <c r="E41" s="243"/>
      <c r="F41" s="243"/>
      <c r="G41" s="243"/>
      <c r="H41" s="243"/>
      <c r="I41" s="243"/>
      <c r="J41" s="243"/>
      <c r="K41" s="122"/>
    </row>
    <row r="42" spans="1:10" ht="12.75">
      <c r="A42" s="244"/>
      <c r="B42" s="243"/>
      <c r="C42" s="243"/>
      <c r="D42" s="39"/>
      <c r="E42" s="39"/>
      <c r="F42" s="39"/>
      <c r="G42" s="39"/>
      <c r="H42" s="39"/>
      <c r="I42" s="39"/>
      <c r="J42" s="39"/>
    </row>
    <row r="43" spans="1:10" ht="12.75">
      <c r="A43" s="258"/>
      <c r="B43" s="243"/>
      <c r="C43" s="243"/>
      <c r="D43" s="39"/>
      <c r="E43" s="9"/>
      <c r="F43" s="9"/>
      <c r="G43" s="9"/>
      <c r="H43" s="18"/>
      <c r="I43" s="18"/>
      <c r="J43" s="18"/>
    </row>
    <row r="44" spans="1:10" ht="12.75">
      <c r="A44" s="258"/>
      <c r="B44" s="243"/>
      <c r="C44" s="243"/>
      <c r="D44" s="39"/>
      <c r="E44" s="9"/>
      <c r="F44" s="9"/>
      <c r="G44" s="9"/>
      <c r="H44" s="18"/>
      <c r="I44" s="18"/>
      <c r="J44" s="18"/>
    </row>
    <row r="45" spans="1:10" ht="12.75">
      <c r="A45" s="258"/>
      <c r="B45" s="243"/>
      <c r="C45" s="243"/>
      <c r="D45" s="39"/>
      <c r="E45" s="262"/>
      <c r="F45" s="262"/>
      <c r="G45" s="9"/>
      <c r="H45" s="262"/>
      <c r="I45" s="262"/>
      <c r="J45" s="262"/>
    </row>
    <row r="46" spans="1:10" ht="12.75">
      <c r="A46" s="258"/>
      <c r="B46" s="243"/>
      <c r="C46" s="243"/>
      <c r="D46" s="39"/>
      <c r="E46" s="9"/>
      <c r="F46" s="9"/>
      <c r="G46" s="9"/>
      <c r="H46" s="18"/>
      <c r="I46" s="18"/>
      <c r="J46" s="18"/>
    </row>
    <row r="47" spans="1:10" ht="12.75">
      <c r="A47" s="258"/>
      <c r="B47" s="243"/>
      <c r="C47" s="243"/>
      <c r="D47" s="39"/>
      <c r="E47" s="9"/>
      <c r="F47" s="9"/>
      <c r="G47" s="9"/>
      <c r="H47" s="18"/>
      <c r="I47" s="18"/>
      <c r="J47" s="18"/>
    </row>
    <row r="48" spans="1:10" ht="12.75">
      <c r="A48" s="258"/>
      <c r="B48" s="243"/>
      <c r="C48" s="243"/>
      <c r="D48" s="39"/>
      <c r="E48" s="9"/>
      <c r="F48" s="9"/>
      <c r="G48" s="9"/>
      <c r="H48" s="18"/>
      <c r="I48" s="18"/>
      <c r="J48" s="18"/>
    </row>
    <row r="49" spans="1:10" ht="12.75">
      <c r="A49" s="258"/>
      <c r="B49" s="243"/>
      <c r="C49" s="243"/>
      <c r="D49" s="39"/>
      <c r="E49" s="262"/>
      <c r="F49" s="262"/>
      <c r="G49" s="9"/>
      <c r="H49" s="262"/>
      <c r="I49" s="262"/>
      <c r="J49" s="262"/>
    </row>
    <row r="50" spans="1:10" ht="12.75">
      <c r="A50" s="258"/>
      <c r="B50" s="243"/>
      <c r="C50" s="243"/>
      <c r="D50" s="39"/>
      <c r="E50" s="9"/>
      <c r="F50" s="9"/>
      <c r="G50" s="9"/>
      <c r="H50" s="18"/>
      <c r="I50" s="18"/>
      <c r="J50" s="18"/>
    </row>
    <row r="51" spans="1:10" ht="12.75">
      <c r="A51" s="258"/>
      <c r="B51" s="243"/>
      <c r="C51" s="243"/>
      <c r="D51" s="39"/>
      <c r="E51" s="262"/>
      <c r="F51" s="262"/>
      <c r="G51" s="9"/>
      <c r="H51" s="262"/>
      <c r="I51" s="262"/>
      <c r="J51" s="262"/>
    </row>
    <row r="52" spans="1:10" ht="12.75">
      <c r="A52" s="258"/>
      <c r="B52" s="243"/>
      <c r="C52" s="243"/>
      <c r="D52" s="39"/>
      <c r="E52" s="9"/>
      <c r="F52" s="9"/>
      <c r="G52" s="9"/>
      <c r="H52" s="18"/>
      <c r="I52" s="18"/>
      <c r="J52" s="18"/>
    </row>
    <row r="53" spans="1:10" ht="12.75">
      <c r="A53" s="267"/>
      <c r="B53" s="243"/>
      <c r="C53" s="243"/>
      <c r="D53" s="176"/>
      <c r="E53" s="21"/>
      <c r="F53" s="21"/>
      <c r="G53" s="21"/>
      <c r="H53" s="21"/>
      <c r="I53" s="261"/>
      <c r="J53" s="261"/>
    </row>
    <row r="54" spans="1:10" ht="12.75">
      <c r="A54" s="268"/>
      <c r="B54" s="243"/>
      <c r="C54" s="243"/>
      <c r="D54" s="176"/>
      <c r="E54" s="21"/>
      <c r="F54" s="21"/>
      <c r="G54" s="21"/>
      <c r="H54" s="261"/>
      <c r="I54" s="261"/>
      <c r="J54" s="261"/>
    </row>
    <row r="55" spans="1:10" ht="12.75">
      <c r="A55" s="268"/>
      <c r="B55" s="243"/>
      <c r="C55" s="243"/>
      <c r="D55" s="39"/>
      <c r="E55" s="262"/>
      <c r="F55" s="262"/>
      <c r="G55" s="21"/>
      <c r="H55" s="262"/>
      <c r="I55" s="262"/>
      <c r="J55" s="262"/>
    </row>
    <row r="56" spans="1:10" ht="12.75">
      <c r="A56" s="269"/>
      <c r="B56" s="248"/>
      <c r="C56" s="259"/>
      <c r="D56" s="39"/>
      <c r="E56" s="255"/>
      <c r="F56" s="255"/>
      <c r="G56" s="255"/>
      <c r="H56" s="255"/>
      <c r="I56" s="255"/>
      <c r="J56" s="255"/>
    </row>
    <row r="57" spans="1:10" ht="12.75">
      <c r="A57" s="270" t="s">
        <v>7</v>
      </c>
      <c r="B57" s="271"/>
      <c r="C57" s="271"/>
      <c r="D57" s="2"/>
      <c r="E57" s="2"/>
      <c r="F57" s="2"/>
      <c r="G57" s="2"/>
      <c r="H57" s="2"/>
      <c r="I57" s="2"/>
      <c r="J57" s="2"/>
    </row>
    <row r="58" spans="1:10" ht="12.75" customHeight="1">
      <c r="A58" s="1122" t="s">
        <v>832</v>
      </c>
      <c r="B58" s="1122"/>
      <c r="C58" s="1122"/>
      <c r="D58" s="1122"/>
      <c r="E58" s="1122"/>
      <c r="F58" s="1122"/>
      <c r="G58" s="1122"/>
      <c r="H58" s="1122"/>
      <c r="I58" s="1122"/>
      <c r="J58" s="1122"/>
    </row>
    <row r="59" spans="1:10" ht="12.75">
      <c r="A59" s="1122"/>
      <c r="B59" s="1122"/>
      <c r="C59" s="1122"/>
      <c r="D59" s="1122"/>
      <c r="E59" s="1122"/>
      <c r="F59" s="1122"/>
      <c r="G59" s="1122"/>
      <c r="H59" s="1122"/>
      <c r="I59" s="1122"/>
      <c r="J59" s="1122"/>
    </row>
    <row r="60" spans="1:10" ht="12.75">
      <c r="A60" s="1122"/>
      <c r="B60" s="1122"/>
      <c r="C60" s="1122"/>
      <c r="D60" s="1122"/>
      <c r="E60" s="1122"/>
      <c r="F60" s="1122"/>
      <c r="G60" s="1122"/>
      <c r="H60" s="1122"/>
      <c r="I60" s="1122"/>
      <c r="J60" s="1122"/>
    </row>
    <row r="61" spans="1:10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</sheetData>
  <sheetProtection/>
  <mergeCells count="16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H8:H12"/>
    <mergeCell ref="I8:I12"/>
    <mergeCell ref="J8:J12"/>
    <mergeCell ref="E13:J13"/>
    <mergeCell ref="A15:J15"/>
    <mergeCell ref="A58:J60"/>
  </mergeCells>
  <printOptions/>
  <pageMargins left="0.31496062992125984" right="0.31496062992125984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42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76"/>
  <sheetViews>
    <sheetView workbookViewId="0" topLeftCell="A1">
      <selection activeCell="H82" sqref="H82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6.5742187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421875" style="2" customWidth="1"/>
    <col min="12" max="12" width="6.7109375" style="2" customWidth="1"/>
    <col min="13" max="16384" width="11.421875" style="2" customWidth="1"/>
  </cols>
  <sheetData>
    <row r="3" spans="1:10" s="1" customFormat="1" ht="12.75">
      <c r="A3" s="1037" t="s">
        <v>449</v>
      </c>
      <c r="B3" s="1037"/>
      <c r="C3" s="1037"/>
      <c r="D3" s="1037"/>
      <c r="E3" s="1037"/>
      <c r="F3" s="1037"/>
      <c r="G3" s="1037"/>
      <c r="H3" s="1037"/>
      <c r="I3" s="1037"/>
      <c r="J3" s="1037"/>
    </row>
    <row r="5" spans="1:10" ht="11.25" customHeight="1">
      <c r="A5" s="1051" t="s">
        <v>361</v>
      </c>
      <c r="B5" s="1052"/>
      <c r="C5" s="1057" t="s">
        <v>43</v>
      </c>
      <c r="D5" s="1058"/>
      <c r="E5" s="1059"/>
      <c r="F5" s="1030" t="s">
        <v>245</v>
      </c>
      <c r="G5" s="1034" t="s">
        <v>448</v>
      </c>
      <c r="H5" s="1035"/>
      <c r="I5" s="1035"/>
      <c r="J5" s="1035"/>
    </row>
    <row r="6" spans="1:10" ht="25.5" customHeight="1">
      <c r="A6" s="1053"/>
      <c r="B6" s="1054"/>
      <c r="C6" s="1060"/>
      <c r="D6" s="1061"/>
      <c r="E6" s="1062"/>
      <c r="F6" s="1038"/>
      <c r="G6" s="1039" t="s">
        <v>277</v>
      </c>
      <c r="H6" s="1040"/>
      <c r="I6" s="1066" t="s">
        <v>278</v>
      </c>
      <c r="J6" s="1067"/>
    </row>
    <row r="7" spans="1:13" ht="11.25" customHeight="1">
      <c r="A7" s="1053"/>
      <c r="B7" s="1054"/>
      <c r="C7" s="1060"/>
      <c r="D7" s="1061"/>
      <c r="E7" s="1062"/>
      <c r="F7" s="1038"/>
      <c r="G7" s="1030" t="s">
        <v>253</v>
      </c>
      <c r="H7" s="1030" t="s">
        <v>254</v>
      </c>
      <c r="I7" s="1030" t="s">
        <v>289</v>
      </c>
      <c r="J7" s="1032" t="s">
        <v>290</v>
      </c>
      <c r="M7" s="8"/>
    </row>
    <row r="8" spans="1:10" ht="11.25" customHeight="1">
      <c r="A8" s="1053"/>
      <c r="B8" s="1054"/>
      <c r="C8" s="1060"/>
      <c r="D8" s="1061"/>
      <c r="E8" s="1062"/>
      <c r="F8" s="1038"/>
      <c r="G8" s="1038"/>
      <c r="H8" s="1038"/>
      <c r="I8" s="1038"/>
      <c r="J8" s="1050"/>
    </row>
    <row r="9" spans="1:10" ht="11.25" customHeight="1">
      <c r="A9" s="1053"/>
      <c r="B9" s="1054"/>
      <c r="C9" s="1060"/>
      <c r="D9" s="1061"/>
      <c r="E9" s="1062"/>
      <c r="F9" s="1038"/>
      <c r="G9" s="1038"/>
      <c r="H9" s="1038"/>
      <c r="I9" s="1038"/>
      <c r="J9" s="1050"/>
    </row>
    <row r="10" spans="1:10" ht="9.75">
      <c r="A10" s="1053"/>
      <c r="B10" s="1054"/>
      <c r="C10" s="1060"/>
      <c r="D10" s="1061"/>
      <c r="E10" s="1062"/>
      <c r="F10" s="1031"/>
      <c r="G10" s="1031"/>
      <c r="H10" s="1031"/>
      <c r="I10" s="1031"/>
      <c r="J10" s="1033"/>
    </row>
    <row r="11" spans="1:10" ht="9.75">
      <c r="A11" s="1055"/>
      <c r="B11" s="1056"/>
      <c r="C11" s="1063"/>
      <c r="D11" s="1064"/>
      <c r="E11" s="1065"/>
      <c r="F11" s="1034" t="s">
        <v>3</v>
      </c>
      <c r="G11" s="1035"/>
      <c r="H11" s="1035"/>
      <c r="I11" s="1035"/>
      <c r="J11" s="1035"/>
    </row>
    <row r="12" spans="1:11" ht="7.5" customHeight="1">
      <c r="A12" s="32"/>
      <c r="B12" s="34"/>
      <c r="C12" s="14"/>
      <c r="D12" s="14"/>
      <c r="E12" s="14"/>
      <c r="F12" s="42"/>
      <c r="G12" s="8"/>
      <c r="H12" s="8"/>
      <c r="I12" s="8"/>
      <c r="J12" s="8"/>
      <c r="K12" s="11"/>
    </row>
    <row r="13" spans="1:11" ht="11.25" customHeight="1">
      <c r="A13" s="36" t="s">
        <v>68</v>
      </c>
      <c r="B13" s="22"/>
      <c r="C13" s="14" t="s">
        <v>194</v>
      </c>
      <c r="D13" s="14"/>
      <c r="E13" s="14"/>
      <c r="F13" s="17"/>
      <c r="G13" s="39"/>
      <c r="H13" s="8"/>
      <c r="I13" s="8"/>
      <c r="J13" s="8"/>
      <c r="K13" s="11"/>
    </row>
    <row r="14" spans="1:11" ht="11.25" customHeight="1">
      <c r="A14" s="36"/>
      <c r="B14" s="22"/>
      <c r="C14" s="14" t="s">
        <v>351</v>
      </c>
      <c r="E14" s="14"/>
      <c r="F14" s="17"/>
      <c r="G14" s="43"/>
      <c r="H14" s="8"/>
      <c r="I14" s="8"/>
      <c r="J14" s="43"/>
      <c r="K14" s="40"/>
    </row>
    <row r="15" spans="1:13" ht="11.25" customHeight="1">
      <c r="A15" s="36"/>
      <c r="B15" s="22"/>
      <c r="C15" s="1045" t="s">
        <v>352</v>
      </c>
      <c r="D15" s="1046"/>
      <c r="E15" s="14"/>
      <c r="F15" s="17">
        <v>81703</v>
      </c>
      <c r="G15" s="39">
        <v>77870</v>
      </c>
      <c r="H15" s="41" t="s">
        <v>8</v>
      </c>
      <c r="I15" s="41" t="s">
        <v>8</v>
      </c>
      <c r="J15" s="18">
        <v>3833</v>
      </c>
      <c r="K15" s="48"/>
      <c r="L15" s="41"/>
      <c r="M15" s="18"/>
    </row>
    <row r="16" spans="1:13" ht="7.5" customHeight="1">
      <c r="A16" s="36"/>
      <c r="B16" s="22"/>
      <c r="C16" s="30"/>
      <c r="D16" s="30"/>
      <c r="E16" s="14"/>
      <c r="F16" s="17"/>
      <c r="G16" s="39"/>
      <c r="H16" s="8"/>
      <c r="I16" s="8"/>
      <c r="J16" s="8"/>
      <c r="M16" s="8"/>
    </row>
    <row r="17" spans="1:13" ht="11.25" customHeight="1">
      <c r="A17" s="33" t="s">
        <v>30</v>
      </c>
      <c r="B17" s="35"/>
      <c r="C17" s="29" t="s">
        <v>195</v>
      </c>
      <c r="D17" s="29"/>
      <c r="E17" s="29"/>
      <c r="F17" s="17"/>
      <c r="G17" s="39"/>
      <c r="H17" s="8"/>
      <c r="I17" s="8"/>
      <c r="J17" s="23"/>
      <c r="L17" s="20"/>
      <c r="M17" s="23"/>
    </row>
    <row r="18" spans="1:13" ht="11.25" customHeight="1">
      <c r="A18" s="33"/>
      <c r="B18" s="35"/>
      <c r="C18" s="29" t="s">
        <v>302</v>
      </c>
      <c r="D18" s="29"/>
      <c r="E18" s="29"/>
      <c r="F18" s="17"/>
      <c r="G18" s="39"/>
      <c r="H18" s="8"/>
      <c r="I18" s="8"/>
      <c r="J18" s="23"/>
      <c r="L18" s="14"/>
      <c r="M18" s="23"/>
    </row>
    <row r="19" spans="1:13" ht="11.25" customHeight="1">
      <c r="A19" s="33"/>
      <c r="B19" s="35"/>
      <c r="C19" s="1045" t="s">
        <v>303</v>
      </c>
      <c r="D19" s="1046"/>
      <c r="E19" s="30"/>
      <c r="F19" s="17">
        <v>2158178</v>
      </c>
      <c r="G19" s="41" t="s">
        <v>8</v>
      </c>
      <c r="H19" s="18">
        <v>1234</v>
      </c>
      <c r="I19" s="39">
        <v>672502</v>
      </c>
      <c r="J19" s="8">
        <v>1484442</v>
      </c>
      <c r="L19" s="8"/>
      <c r="M19" s="8"/>
    </row>
    <row r="20" spans="1:13" ht="7.5" customHeight="1">
      <c r="A20" s="33"/>
      <c r="B20" s="35"/>
      <c r="C20" s="30"/>
      <c r="D20" s="30"/>
      <c r="E20" s="30"/>
      <c r="F20" s="17"/>
      <c r="G20" s="39"/>
      <c r="H20" s="39"/>
      <c r="I20" s="39"/>
      <c r="J20" s="8"/>
      <c r="M20" s="8"/>
    </row>
    <row r="21" spans="1:13" ht="11.25" customHeight="1">
      <c r="A21" s="33" t="s">
        <v>86</v>
      </c>
      <c r="B21" s="35"/>
      <c r="C21" s="29" t="s">
        <v>390</v>
      </c>
      <c r="D21" s="30"/>
      <c r="E21" s="30"/>
      <c r="F21" s="17"/>
      <c r="G21" s="39"/>
      <c r="H21" s="39"/>
      <c r="I21" s="39"/>
      <c r="J21" s="8"/>
      <c r="M21" s="8"/>
    </row>
    <row r="22" spans="2:13" ht="11.25" customHeight="1">
      <c r="B22" s="35"/>
      <c r="C22" s="1045" t="s">
        <v>407</v>
      </c>
      <c r="D22" s="1046"/>
      <c r="E22" s="30"/>
      <c r="F22" s="17">
        <v>971053</v>
      </c>
      <c r="G22" s="41" t="s">
        <v>8</v>
      </c>
      <c r="H22" s="18">
        <v>453</v>
      </c>
      <c r="I22" s="39">
        <v>442878</v>
      </c>
      <c r="J22" s="8">
        <v>527722</v>
      </c>
      <c r="M22" s="8"/>
    </row>
    <row r="23" spans="1:13" ht="11.25" customHeight="1">
      <c r="A23" s="33"/>
      <c r="B23" s="35"/>
      <c r="C23" s="30"/>
      <c r="D23" s="30"/>
      <c r="E23" s="30"/>
      <c r="F23" s="17"/>
      <c r="G23" s="39"/>
      <c r="H23" s="39"/>
      <c r="I23" s="39"/>
      <c r="J23" s="8"/>
      <c r="M23" s="8"/>
    </row>
    <row r="24" spans="1:13" ht="11.25" customHeight="1">
      <c r="A24" s="33" t="s">
        <v>87</v>
      </c>
      <c r="B24" s="35"/>
      <c r="C24" s="29" t="s">
        <v>391</v>
      </c>
      <c r="D24" s="29"/>
      <c r="E24" s="30"/>
      <c r="F24" s="17"/>
      <c r="G24" s="39"/>
      <c r="H24" s="39"/>
      <c r="I24" s="39"/>
      <c r="J24" s="8"/>
      <c r="M24" s="8"/>
    </row>
    <row r="25" spans="1:13" ht="11.25" customHeight="1">
      <c r="A25" s="33"/>
      <c r="B25" s="35"/>
      <c r="C25" s="29" t="s">
        <v>393</v>
      </c>
      <c r="D25" s="30"/>
      <c r="E25" s="30"/>
      <c r="F25" s="17"/>
      <c r="G25" s="39"/>
      <c r="H25" s="39"/>
      <c r="I25" s="39"/>
      <c r="J25" s="8"/>
      <c r="M25" s="8"/>
    </row>
    <row r="26" spans="1:13" ht="11.25" customHeight="1">
      <c r="A26" s="33"/>
      <c r="B26" s="35"/>
      <c r="C26" s="1045" t="s">
        <v>394</v>
      </c>
      <c r="D26" s="1046"/>
      <c r="E26" s="30"/>
      <c r="F26" s="17">
        <v>451507</v>
      </c>
      <c r="G26" s="18" t="s">
        <v>8</v>
      </c>
      <c r="H26" s="18">
        <v>188</v>
      </c>
      <c r="I26" s="39">
        <v>172581</v>
      </c>
      <c r="J26" s="8">
        <v>278738</v>
      </c>
      <c r="L26" s="8"/>
      <c r="M26" s="8"/>
    </row>
    <row r="27" spans="2:13" ht="11.25" customHeight="1">
      <c r="B27" s="35"/>
      <c r="C27" s="30"/>
      <c r="D27" s="30"/>
      <c r="E27" s="30"/>
      <c r="F27" s="17"/>
      <c r="G27" s="39"/>
      <c r="H27" s="39"/>
      <c r="I27" s="39"/>
      <c r="J27" s="8"/>
      <c r="M27" s="8"/>
    </row>
    <row r="28" spans="1:13" ht="11.25" customHeight="1">
      <c r="A28" s="33" t="s">
        <v>186</v>
      </c>
      <c r="B28" s="35"/>
      <c r="C28" s="29" t="s">
        <v>391</v>
      </c>
      <c r="D28" s="29"/>
      <c r="E28" s="30"/>
      <c r="F28" s="17"/>
      <c r="G28" s="39"/>
      <c r="H28" s="39"/>
      <c r="I28" s="39"/>
      <c r="J28" s="8"/>
      <c r="M28" s="8"/>
    </row>
    <row r="29" spans="1:13" ht="11.25" customHeight="1">
      <c r="A29" s="33"/>
      <c r="B29" s="35"/>
      <c r="C29" s="29" t="s">
        <v>395</v>
      </c>
      <c r="D29" s="29"/>
      <c r="E29" s="30"/>
      <c r="F29" s="17"/>
      <c r="G29" s="39"/>
      <c r="H29" s="39"/>
      <c r="I29" s="39"/>
      <c r="J29" s="8"/>
      <c r="M29" s="8"/>
    </row>
    <row r="30" spans="1:13" ht="11.25" customHeight="1">
      <c r="A30" s="33"/>
      <c r="B30" s="35"/>
      <c r="C30" s="29" t="s">
        <v>396</v>
      </c>
      <c r="D30" s="29"/>
      <c r="E30" s="30"/>
      <c r="F30" s="17"/>
      <c r="G30" s="39"/>
      <c r="H30" s="39"/>
      <c r="I30" s="39"/>
      <c r="J30" s="8"/>
      <c r="M30" s="8"/>
    </row>
    <row r="31" spans="1:13" ht="11.25" customHeight="1">
      <c r="A31" s="33"/>
      <c r="B31" s="35"/>
      <c r="C31" s="1045" t="s">
        <v>397</v>
      </c>
      <c r="D31" s="1046"/>
      <c r="E31" s="30"/>
      <c r="F31" s="17">
        <v>22755</v>
      </c>
      <c r="G31" s="18" t="s">
        <v>8</v>
      </c>
      <c r="H31" s="18">
        <v>57</v>
      </c>
      <c r="I31" s="39">
        <v>22682</v>
      </c>
      <c r="J31" s="18">
        <v>16</v>
      </c>
      <c r="M31" s="8"/>
    </row>
    <row r="32" spans="1:13" ht="7.5" customHeight="1">
      <c r="A32" s="33"/>
      <c r="B32" s="35"/>
      <c r="C32" s="29"/>
      <c r="D32" s="29"/>
      <c r="E32" s="29"/>
      <c r="F32" s="17"/>
      <c r="G32" s="39"/>
      <c r="H32" s="39"/>
      <c r="I32" s="39"/>
      <c r="J32" s="8"/>
      <c r="M32" s="8"/>
    </row>
    <row r="33" spans="1:13" ht="11.25" customHeight="1">
      <c r="A33" s="33" t="s">
        <v>31</v>
      </c>
      <c r="B33" s="35"/>
      <c r="C33" s="29" t="s">
        <v>198</v>
      </c>
      <c r="D33" s="29"/>
      <c r="E33" s="29"/>
      <c r="F33" s="17"/>
      <c r="G33" s="39"/>
      <c r="H33" s="39"/>
      <c r="I33" s="39"/>
      <c r="J33" s="8"/>
      <c r="M33" s="8"/>
    </row>
    <row r="34" spans="1:13" ht="11.25" customHeight="1">
      <c r="A34" s="33"/>
      <c r="B34" s="35"/>
      <c r="C34" s="1045" t="s">
        <v>304</v>
      </c>
      <c r="D34" s="1046"/>
      <c r="E34" s="30"/>
      <c r="F34" s="17">
        <v>2824891</v>
      </c>
      <c r="G34" s="18">
        <v>1117</v>
      </c>
      <c r="H34" s="18">
        <v>2899</v>
      </c>
      <c r="I34" s="18">
        <v>462</v>
      </c>
      <c r="J34" s="39">
        <v>2820413</v>
      </c>
      <c r="M34" s="39"/>
    </row>
    <row r="35" spans="1:13" ht="7.5" customHeight="1">
      <c r="A35" s="33"/>
      <c r="B35" s="35"/>
      <c r="C35" s="30"/>
      <c r="D35" s="30"/>
      <c r="E35" s="30"/>
      <c r="F35" s="17"/>
      <c r="G35" s="39"/>
      <c r="H35" s="39"/>
      <c r="I35" s="39"/>
      <c r="J35" s="8"/>
      <c r="M35" s="8"/>
    </row>
    <row r="36" spans="1:13" ht="11.25" customHeight="1">
      <c r="A36" s="33" t="s">
        <v>88</v>
      </c>
      <c r="B36" s="35"/>
      <c r="C36" s="29" t="s">
        <v>389</v>
      </c>
      <c r="D36" s="30"/>
      <c r="E36" s="30"/>
      <c r="F36" s="17"/>
      <c r="G36" s="39"/>
      <c r="H36" s="39"/>
      <c r="I36" s="39"/>
      <c r="J36" s="8"/>
      <c r="M36" s="8"/>
    </row>
    <row r="37" spans="1:13" ht="11.25" customHeight="1">
      <c r="A37" s="33"/>
      <c r="B37" s="35"/>
      <c r="C37" s="1045" t="s">
        <v>398</v>
      </c>
      <c r="D37" s="1046"/>
      <c r="E37" s="30"/>
      <c r="F37" s="17">
        <v>831797</v>
      </c>
      <c r="G37" s="18" t="s">
        <v>8</v>
      </c>
      <c r="H37" s="350" t="s">
        <v>299</v>
      </c>
      <c r="I37" s="350" t="s">
        <v>299</v>
      </c>
      <c r="J37" s="18">
        <v>831739</v>
      </c>
      <c r="L37" s="8"/>
      <c r="M37" s="8"/>
    </row>
    <row r="38" spans="1:13" ht="7.5" customHeight="1">
      <c r="A38" s="33"/>
      <c r="B38" s="35"/>
      <c r="C38" s="30"/>
      <c r="D38" s="30"/>
      <c r="E38" s="30"/>
      <c r="F38" s="17"/>
      <c r="G38" s="39"/>
      <c r="H38" s="39"/>
      <c r="I38" s="39"/>
      <c r="J38" s="8"/>
      <c r="M38" s="8"/>
    </row>
    <row r="39" spans="1:13" ht="11.25" customHeight="1">
      <c r="A39" s="33" t="s">
        <v>91</v>
      </c>
      <c r="B39" s="35"/>
      <c r="C39" s="29" t="s">
        <v>399</v>
      </c>
      <c r="D39" s="29"/>
      <c r="E39" s="30"/>
      <c r="F39" s="17"/>
      <c r="G39" s="39"/>
      <c r="H39" s="39"/>
      <c r="I39" s="39"/>
      <c r="J39" s="8"/>
      <c r="M39" s="8"/>
    </row>
    <row r="40" spans="1:13" ht="11.25" customHeight="1">
      <c r="A40" s="33"/>
      <c r="B40" s="35"/>
      <c r="C40" s="1045" t="s">
        <v>400</v>
      </c>
      <c r="D40" s="1046"/>
      <c r="E40" s="30"/>
      <c r="F40" s="17">
        <v>1993094</v>
      </c>
      <c r="G40" s="18">
        <v>1117</v>
      </c>
      <c r="H40" s="350" t="s">
        <v>299</v>
      </c>
      <c r="I40" s="350" t="s">
        <v>299</v>
      </c>
      <c r="J40" s="8">
        <v>1988675</v>
      </c>
      <c r="M40" s="8"/>
    </row>
    <row r="41" spans="1:13" ht="7.5" customHeight="1">
      <c r="A41" s="33"/>
      <c r="B41" s="35"/>
      <c r="C41" s="29"/>
      <c r="D41" s="28"/>
      <c r="E41" s="28"/>
      <c r="F41" s="17"/>
      <c r="G41" s="39"/>
      <c r="H41" s="39"/>
      <c r="I41" s="39"/>
      <c r="J41" s="8"/>
      <c r="M41" s="8"/>
    </row>
    <row r="42" spans="1:13" ht="11.25" customHeight="1">
      <c r="A42" s="33" t="s">
        <v>32</v>
      </c>
      <c r="B42" s="35"/>
      <c r="C42" s="1045" t="s">
        <v>199</v>
      </c>
      <c r="D42" s="1046"/>
      <c r="E42" s="30"/>
      <c r="F42" s="17">
        <v>27551</v>
      </c>
      <c r="G42" s="18" t="s">
        <v>8</v>
      </c>
      <c r="H42" s="39">
        <v>3138</v>
      </c>
      <c r="I42" s="18" t="s">
        <v>8</v>
      </c>
      <c r="J42" s="8">
        <v>24413</v>
      </c>
      <c r="K42" s="8"/>
      <c r="M42" s="8"/>
    </row>
    <row r="43" spans="1:13" ht="7.5" customHeight="1">
      <c r="A43" s="33"/>
      <c r="B43" s="35"/>
      <c r="C43" s="29"/>
      <c r="D43" s="29"/>
      <c r="E43" s="29"/>
      <c r="F43" s="17"/>
      <c r="G43" s="39"/>
      <c r="H43" s="39"/>
      <c r="I43" s="39"/>
      <c r="J43" s="8"/>
      <c r="M43" s="8"/>
    </row>
    <row r="44" spans="1:13" ht="11.25" customHeight="1">
      <c r="A44" s="33" t="s">
        <v>33</v>
      </c>
      <c r="B44" s="35"/>
      <c r="C44" s="29" t="s">
        <v>200</v>
      </c>
      <c r="D44" s="31"/>
      <c r="E44" s="31"/>
      <c r="F44" s="17"/>
      <c r="G44" s="39"/>
      <c r="H44" s="39"/>
      <c r="I44" s="39"/>
      <c r="J44" s="8"/>
      <c r="M44" s="8"/>
    </row>
    <row r="45" spans="1:13" ht="11.25" customHeight="1">
      <c r="A45" s="33"/>
      <c r="B45" s="35"/>
      <c r="C45" s="1045" t="s">
        <v>305</v>
      </c>
      <c r="D45" s="1046"/>
      <c r="E45" s="30"/>
      <c r="F45" s="17">
        <v>4678</v>
      </c>
      <c r="G45" s="350" t="s">
        <v>299</v>
      </c>
      <c r="H45" s="39">
        <v>3535</v>
      </c>
      <c r="I45" s="18" t="s">
        <v>8</v>
      </c>
      <c r="J45" s="18">
        <v>1085</v>
      </c>
      <c r="M45" s="8"/>
    </row>
    <row r="46" spans="1:13" ht="7.5" customHeight="1">
      <c r="A46" s="33"/>
      <c r="B46" s="35"/>
      <c r="C46" s="29"/>
      <c r="D46" s="29"/>
      <c r="E46" s="29"/>
      <c r="F46" s="17"/>
      <c r="G46" s="39"/>
      <c r="H46" s="39"/>
      <c r="I46" s="39"/>
      <c r="J46" s="8"/>
      <c r="M46" s="8"/>
    </row>
    <row r="47" spans="1:13" ht="11.25" customHeight="1">
      <c r="A47" s="33" t="s">
        <v>34</v>
      </c>
      <c r="B47" s="35"/>
      <c r="C47" s="1045" t="s">
        <v>35</v>
      </c>
      <c r="D47" s="1046"/>
      <c r="E47" s="30"/>
      <c r="F47" s="17">
        <v>41883</v>
      </c>
      <c r="G47" s="350" t="s">
        <v>299</v>
      </c>
      <c r="H47" s="350" t="s">
        <v>299</v>
      </c>
      <c r="I47" s="18" t="s">
        <v>8</v>
      </c>
      <c r="J47" s="8">
        <v>37543</v>
      </c>
      <c r="K47" s="8"/>
      <c r="L47" s="8"/>
      <c r="M47" s="8"/>
    </row>
    <row r="48" spans="1:13" ht="7.5" customHeight="1">
      <c r="A48" s="33"/>
      <c r="B48" s="35"/>
      <c r="C48" s="29"/>
      <c r="D48" s="29"/>
      <c r="E48" s="29"/>
      <c r="F48" s="17"/>
      <c r="G48" s="39"/>
      <c r="H48" s="39"/>
      <c r="I48" s="39"/>
      <c r="J48" s="8"/>
      <c r="M48" s="8"/>
    </row>
    <row r="49" spans="1:13" ht="11.25" customHeight="1">
      <c r="A49" s="33" t="s">
        <v>36</v>
      </c>
      <c r="B49" s="35"/>
      <c r="C49" s="1045" t="s">
        <v>37</v>
      </c>
      <c r="D49" s="1046"/>
      <c r="E49" s="30"/>
      <c r="F49" s="17">
        <v>328332</v>
      </c>
      <c r="G49" s="18">
        <v>141</v>
      </c>
      <c r="H49" s="39">
        <v>171248</v>
      </c>
      <c r="I49" s="18" t="s">
        <v>8</v>
      </c>
      <c r="J49" s="8">
        <v>156943</v>
      </c>
      <c r="M49" s="8"/>
    </row>
    <row r="50" spans="1:13" ht="7.5" customHeight="1">
      <c r="A50" s="33"/>
      <c r="B50" s="35"/>
      <c r="C50" s="29"/>
      <c r="D50" s="29"/>
      <c r="E50" s="29"/>
      <c r="F50" s="17"/>
      <c r="G50" s="39"/>
      <c r="H50" s="39"/>
      <c r="I50" s="39"/>
      <c r="J50" s="8"/>
      <c r="M50" s="8"/>
    </row>
    <row r="51" spans="1:13" ht="11.25" customHeight="1">
      <c r="A51" s="33" t="s">
        <v>38</v>
      </c>
      <c r="B51" s="35"/>
      <c r="C51" s="29" t="s">
        <v>797</v>
      </c>
      <c r="D51" s="29"/>
      <c r="E51" s="31"/>
      <c r="F51" s="17"/>
      <c r="G51" s="39"/>
      <c r="H51" s="39"/>
      <c r="I51" s="39"/>
      <c r="J51" s="8"/>
      <c r="M51" s="8"/>
    </row>
    <row r="52" spans="1:13" ht="11.25" customHeight="1">
      <c r="A52" s="33"/>
      <c r="B52" s="35"/>
      <c r="C52" s="29" t="s">
        <v>356</v>
      </c>
      <c r="D52" s="29"/>
      <c r="E52" s="31"/>
      <c r="F52" s="17"/>
      <c r="G52" s="39"/>
      <c r="H52" s="39"/>
      <c r="I52" s="39"/>
      <c r="J52" s="8"/>
      <c r="M52" s="8"/>
    </row>
    <row r="53" spans="1:13" ht="11.25" customHeight="1">
      <c r="A53" s="33"/>
      <c r="B53" s="35"/>
      <c r="C53" s="1045" t="s">
        <v>306</v>
      </c>
      <c r="D53" s="1046"/>
      <c r="E53" s="30"/>
      <c r="F53" s="17">
        <v>32089</v>
      </c>
      <c r="G53" s="39">
        <v>743</v>
      </c>
      <c r="H53" s="39">
        <v>10571</v>
      </c>
      <c r="I53" s="18" t="s">
        <v>8</v>
      </c>
      <c r="J53" s="18">
        <v>20775</v>
      </c>
      <c r="M53" s="8"/>
    </row>
    <row r="54" spans="1:13" ht="7.5" customHeight="1">
      <c r="A54" s="33"/>
      <c r="B54" s="35"/>
      <c r="C54" s="29"/>
      <c r="D54" s="29"/>
      <c r="E54" s="29"/>
      <c r="F54" s="17"/>
      <c r="G54" s="39"/>
      <c r="H54" s="39"/>
      <c r="I54" s="39"/>
      <c r="J54" s="8"/>
      <c r="M54" s="8"/>
    </row>
    <row r="55" spans="1:13" ht="11.25" customHeight="1">
      <c r="A55" s="33" t="s">
        <v>39</v>
      </c>
      <c r="B55" s="35"/>
      <c r="C55" s="1045" t="s">
        <v>367</v>
      </c>
      <c r="D55" s="1046"/>
      <c r="E55" s="30"/>
      <c r="F55" s="17">
        <v>7082</v>
      </c>
      <c r="G55" s="18" t="s">
        <v>8</v>
      </c>
      <c r="H55" s="350" t="s">
        <v>299</v>
      </c>
      <c r="I55" s="18" t="s">
        <v>8</v>
      </c>
      <c r="J55" s="350" t="s">
        <v>299</v>
      </c>
      <c r="K55" s="8"/>
      <c r="M55" s="8"/>
    </row>
    <row r="56" spans="1:13" ht="7.5" customHeight="1">
      <c r="A56" s="33"/>
      <c r="B56" s="35"/>
      <c r="C56" s="29"/>
      <c r="D56" s="31"/>
      <c r="E56" s="31"/>
      <c r="F56" s="17"/>
      <c r="G56" s="39"/>
      <c r="H56" s="39"/>
      <c r="I56" s="39"/>
      <c r="J56" s="8"/>
      <c r="M56" s="8"/>
    </row>
    <row r="57" spans="1:13" ht="11.25" customHeight="1">
      <c r="A57" s="33" t="s">
        <v>40</v>
      </c>
      <c r="B57" s="35"/>
      <c r="C57" s="1045" t="s">
        <v>201</v>
      </c>
      <c r="D57" s="1046"/>
      <c r="E57" s="30"/>
      <c r="F57" s="17">
        <v>601909</v>
      </c>
      <c r="G57" s="39">
        <v>169065</v>
      </c>
      <c r="H57" s="350" t="s">
        <v>299</v>
      </c>
      <c r="I57" s="350" t="s">
        <v>299</v>
      </c>
      <c r="J57" s="8">
        <v>432439</v>
      </c>
      <c r="K57" s="8"/>
      <c r="M57" s="8"/>
    </row>
    <row r="58" spans="1:13" ht="7.5" customHeight="1">
      <c r="A58" s="33"/>
      <c r="B58" s="35"/>
      <c r="C58" s="30"/>
      <c r="D58" s="30"/>
      <c r="E58" s="30"/>
      <c r="F58" s="17"/>
      <c r="G58" s="39"/>
      <c r="H58" s="39"/>
      <c r="I58" s="39"/>
      <c r="J58" s="8"/>
      <c r="M58" s="8"/>
    </row>
    <row r="59" spans="1:13" ht="11.25" customHeight="1">
      <c r="A59" s="33" t="s">
        <v>89</v>
      </c>
      <c r="B59" s="35"/>
      <c r="C59" s="29" t="s">
        <v>401</v>
      </c>
      <c r="D59" s="30"/>
      <c r="E59" s="30"/>
      <c r="F59" s="17"/>
      <c r="G59" s="39"/>
      <c r="H59" s="39"/>
      <c r="I59" s="39"/>
      <c r="J59" s="8"/>
      <c r="M59" s="8"/>
    </row>
    <row r="60" spans="1:13" ht="11.25" customHeight="1">
      <c r="A60" s="33"/>
      <c r="B60" s="35"/>
      <c r="C60" s="1045" t="s">
        <v>402</v>
      </c>
      <c r="D60" s="1046"/>
      <c r="E60" s="30"/>
      <c r="F60" s="17">
        <v>67118</v>
      </c>
      <c r="G60" s="39">
        <v>36585</v>
      </c>
      <c r="H60" s="350" t="s">
        <v>299</v>
      </c>
      <c r="I60" s="350" t="s">
        <v>299</v>
      </c>
      <c r="J60" s="8">
        <v>30225</v>
      </c>
      <c r="M60" s="8"/>
    </row>
    <row r="61" spans="1:13" ht="7.5" customHeight="1">
      <c r="A61" s="33"/>
      <c r="B61" s="35"/>
      <c r="C61" s="30"/>
      <c r="D61" s="30"/>
      <c r="E61" s="30"/>
      <c r="F61" s="17"/>
      <c r="G61" s="39"/>
      <c r="H61" s="39"/>
      <c r="I61" s="39"/>
      <c r="J61" s="8"/>
      <c r="M61" s="8"/>
    </row>
    <row r="62" spans="1:13" ht="11.25" customHeight="1">
      <c r="A62" s="33" t="s">
        <v>90</v>
      </c>
      <c r="B62" s="35"/>
      <c r="C62" s="1045" t="s">
        <v>403</v>
      </c>
      <c r="D62" s="1046"/>
      <c r="E62" s="30"/>
      <c r="F62" s="238">
        <v>119646</v>
      </c>
      <c r="G62" s="193">
        <v>84389</v>
      </c>
      <c r="H62" s="350" t="s">
        <v>299</v>
      </c>
      <c r="I62" s="18" t="s">
        <v>8</v>
      </c>
      <c r="J62" s="350" t="s">
        <v>299</v>
      </c>
      <c r="K62" s="8"/>
      <c r="M62" s="8"/>
    </row>
    <row r="63" spans="1:13" ht="7.5" customHeight="1">
      <c r="A63" s="33"/>
      <c r="B63" s="35"/>
      <c r="C63" s="30"/>
      <c r="D63" s="30"/>
      <c r="E63" s="30"/>
      <c r="F63" s="17"/>
      <c r="G63" s="39"/>
      <c r="H63" s="39"/>
      <c r="I63" s="39"/>
      <c r="J63" s="8"/>
      <c r="M63" s="8"/>
    </row>
    <row r="64" spans="1:13" ht="11.25" customHeight="1">
      <c r="A64" s="33" t="s">
        <v>41</v>
      </c>
      <c r="B64" s="35"/>
      <c r="C64" s="29" t="s">
        <v>202</v>
      </c>
      <c r="D64" s="29"/>
      <c r="E64" s="29"/>
      <c r="F64" s="17"/>
      <c r="G64" s="39"/>
      <c r="H64" s="39"/>
      <c r="I64" s="39"/>
      <c r="J64" s="8"/>
      <c r="M64" s="8"/>
    </row>
    <row r="65" spans="1:13" ht="11.25" customHeight="1">
      <c r="A65" s="33"/>
      <c r="B65" s="35"/>
      <c r="C65" s="29" t="s">
        <v>307</v>
      </c>
      <c r="D65" s="31"/>
      <c r="E65" s="31"/>
      <c r="F65" s="17"/>
      <c r="G65" s="39"/>
      <c r="H65" s="39"/>
      <c r="I65" s="39"/>
      <c r="J65" s="8"/>
      <c r="M65" s="8"/>
    </row>
    <row r="66" spans="1:13" s="11" customFormat="1" ht="11.25" customHeight="1">
      <c r="A66" s="33"/>
      <c r="B66" s="35"/>
      <c r="C66" s="1045" t="s">
        <v>308</v>
      </c>
      <c r="D66" s="1046"/>
      <c r="E66" s="30"/>
      <c r="F66" s="238">
        <v>1067831</v>
      </c>
      <c r="G66" s="350" t="s">
        <v>299</v>
      </c>
      <c r="H66" s="350" t="s">
        <v>299</v>
      </c>
      <c r="I66" s="18" t="s">
        <v>8</v>
      </c>
      <c r="J66" s="8">
        <v>1063578</v>
      </c>
      <c r="M66" s="13"/>
    </row>
    <row r="67" spans="1:13" ht="7.5" customHeight="1">
      <c r="A67" s="33"/>
      <c r="B67" s="35"/>
      <c r="C67" s="31"/>
      <c r="D67" s="31"/>
      <c r="E67" s="31"/>
      <c r="F67" s="17"/>
      <c r="G67" s="39"/>
      <c r="H67" s="39"/>
      <c r="I67" s="39"/>
      <c r="J67" s="8"/>
      <c r="M67" s="8"/>
    </row>
    <row r="68" spans="1:13" ht="11.25" customHeight="1">
      <c r="A68" s="33" t="s">
        <v>42</v>
      </c>
      <c r="B68" s="35"/>
      <c r="C68" s="29" t="s">
        <v>82</v>
      </c>
      <c r="D68" s="29"/>
      <c r="E68" s="29"/>
      <c r="F68" s="17"/>
      <c r="G68" s="39"/>
      <c r="H68" s="39"/>
      <c r="I68" s="39"/>
      <c r="J68" s="8"/>
      <c r="M68" s="8"/>
    </row>
    <row r="69" spans="1:13" ht="11.25" customHeight="1">
      <c r="A69" s="33"/>
      <c r="B69" s="35"/>
      <c r="C69" s="29" t="s">
        <v>309</v>
      </c>
      <c r="D69" s="29"/>
      <c r="E69" s="29"/>
      <c r="F69" s="17"/>
      <c r="G69" s="39"/>
      <c r="H69" s="39"/>
      <c r="I69" s="39"/>
      <c r="J69" s="8"/>
      <c r="M69" s="8"/>
    </row>
    <row r="70" spans="1:13" ht="11.25" customHeight="1">
      <c r="A70" s="33"/>
      <c r="B70" s="35"/>
      <c r="C70" s="1047" t="s">
        <v>206</v>
      </c>
      <c r="D70" s="1048"/>
      <c r="E70" s="30"/>
      <c r="F70" s="17">
        <v>250091</v>
      </c>
      <c r="G70" s="193">
        <v>5920</v>
      </c>
      <c r="H70" s="39">
        <v>4421</v>
      </c>
      <c r="I70" s="18" t="s">
        <v>8</v>
      </c>
      <c r="J70" s="8">
        <v>239750</v>
      </c>
      <c r="M70" s="8"/>
    </row>
    <row r="71" spans="1:13" ht="7.5" customHeight="1">
      <c r="A71" s="33"/>
      <c r="B71" s="35"/>
      <c r="C71" s="29"/>
      <c r="D71" s="29"/>
      <c r="E71" s="35"/>
      <c r="F71" s="39"/>
      <c r="G71" s="39"/>
      <c r="H71" s="8"/>
      <c r="I71" s="8"/>
      <c r="J71" s="8"/>
      <c r="M71" s="8"/>
    </row>
    <row r="72" spans="1:13" ht="11.25" customHeight="1">
      <c r="A72" s="33" t="s">
        <v>259</v>
      </c>
      <c r="B72" s="38"/>
      <c r="C72" s="1045" t="s">
        <v>260</v>
      </c>
      <c r="D72" s="1046"/>
      <c r="E72" s="37"/>
      <c r="F72" s="17">
        <v>159247</v>
      </c>
      <c r="G72" s="350" t="s">
        <v>299</v>
      </c>
      <c r="H72" s="350" t="s">
        <v>299</v>
      </c>
      <c r="I72" s="18" t="s">
        <v>8</v>
      </c>
      <c r="J72" s="8">
        <v>158132</v>
      </c>
      <c r="K72" s="8"/>
      <c r="M72" s="8"/>
    </row>
    <row r="73" spans="1:10" ht="11.25" customHeight="1">
      <c r="A73" s="2" t="s">
        <v>7</v>
      </c>
      <c r="F73" s="9"/>
      <c r="G73" s="9"/>
      <c r="H73" s="9"/>
      <c r="I73" s="9"/>
      <c r="J73" s="9"/>
    </row>
    <row r="74" spans="1:10" ht="14.25" customHeight="1">
      <c r="A74" s="1049" t="s">
        <v>363</v>
      </c>
      <c r="B74" s="1049"/>
      <c r="C74" s="1049"/>
      <c r="D74" s="1049"/>
      <c r="E74" s="1049"/>
      <c r="F74" s="1049"/>
      <c r="G74" s="1049"/>
      <c r="H74" s="1049"/>
      <c r="I74" s="1049"/>
      <c r="J74" s="1049"/>
    </row>
    <row r="75" spans="1:10" ht="16.5" customHeight="1">
      <c r="A75" s="1049"/>
      <c r="B75" s="1049"/>
      <c r="C75" s="1049"/>
      <c r="D75" s="1049"/>
      <c r="E75" s="1049"/>
      <c r="F75" s="1049"/>
      <c r="G75" s="1049"/>
      <c r="H75" s="1049"/>
      <c r="I75" s="1049"/>
      <c r="J75" s="1049"/>
    </row>
    <row r="76" spans="1:10" ht="15" customHeight="1">
      <c r="A76" s="1049"/>
      <c r="B76" s="1049"/>
      <c r="C76" s="1049"/>
      <c r="D76" s="1049"/>
      <c r="E76" s="1049"/>
      <c r="F76" s="1049"/>
      <c r="G76" s="1049"/>
      <c r="H76" s="1049"/>
      <c r="I76" s="1049"/>
      <c r="J76" s="1049"/>
    </row>
  </sheetData>
  <sheetProtection/>
  <mergeCells count="33">
    <mergeCell ref="A3:J3"/>
    <mergeCell ref="A5:B11"/>
    <mergeCell ref="C5:E11"/>
    <mergeCell ref="F5:F10"/>
    <mergeCell ref="G5:J5"/>
    <mergeCell ref="G6:H6"/>
    <mergeCell ref="I6:J6"/>
    <mergeCell ref="G7:G10"/>
    <mergeCell ref="H7:H10"/>
    <mergeCell ref="I7:I10"/>
    <mergeCell ref="J7:J10"/>
    <mergeCell ref="F11:J11"/>
    <mergeCell ref="C15:D15"/>
    <mergeCell ref="C19:D19"/>
    <mergeCell ref="C22:D22"/>
    <mergeCell ref="C26:D26"/>
    <mergeCell ref="C60:D60"/>
    <mergeCell ref="C31:D31"/>
    <mergeCell ref="C34:D34"/>
    <mergeCell ref="C37:D37"/>
    <mergeCell ref="C40:D40"/>
    <mergeCell ref="C42:D42"/>
    <mergeCell ref="C45:D45"/>
    <mergeCell ref="C62:D62"/>
    <mergeCell ref="C66:D66"/>
    <mergeCell ref="C70:D70"/>
    <mergeCell ref="C72:D72"/>
    <mergeCell ref="A74:J76"/>
    <mergeCell ref="C47:D47"/>
    <mergeCell ref="C49:D49"/>
    <mergeCell ref="C53:D53"/>
    <mergeCell ref="C55:D55"/>
    <mergeCell ref="C57:D57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86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&amp;C&amp;11 25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">
      <selection activeCell="I77" sqref="I77"/>
    </sheetView>
  </sheetViews>
  <sheetFormatPr defaultColWidth="11.421875" defaultRowHeight="12.75"/>
  <cols>
    <col min="1" max="1" width="5.7109375" style="55" customWidth="1"/>
    <col min="2" max="2" width="37.00390625" style="55" customWidth="1"/>
    <col min="3" max="3" width="1.1484375" style="55" customWidth="1"/>
    <col min="4" max="4" width="6.421875" style="55" customWidth="1"/>
    <col min="5" max="5" width="10.7109375" style="55" customWidth="1"/>
    <col min="6" max="6" width="10.00390625" style="55" customWidth="1"/>
    <col min="7" max="7" width="10.7109375" style="55" customWidth="1"/>
    <col min="8" max="8" width="9.57421875" style="55" customWidth="1"/>
    <col min="9" max="10" width="8.7109375" style="55" customWidth="1"/>
    <col min="11" max="11" width="7.7109375" style="55" customWidth="1"/>
    <col min="12" max="16384" width="11.421875" style="55" customWidth="1"/>
  </cols>
  <sheetData>
    <row r="3" spans="1:11" s="83" customFormat="1" ht="12.75">
      <c r="A3" s="1037" t="s">
        <v>451</v>
      </c>
      <c r="B3" s="1037"/>
      <c r="C3" s="1037"/>
      <c r="D3" s="1037"/>
      <c r="E3" s="1037"/>
      <c r="F3" s="1037"/>
      <c r="G3" s="1037"/>
      <c r="H3" s="1037"/>
      <c r="I3" s="1037"/>
      <c r="J3" s="1037"/>
      <c r="K3" s="224"/>
    </row>
    <row r="4" spans="1:11" s="83" customFormat="1" ht="12.75">
      <c r="A4" s="1037" t="s">
        <v>332</v>
      </c>
      <c r="B4" s="1037"/>
      <c r="C4" s="1037"/>
      <c r="D4" s="1037"/>
      <c r="E4" s="1037"/>
      <c r="F4" s="1037"/>
      <c r="G4" s="1037"/>
      <c r="H4" s="1037"/>
      <c r="I4" s="1037"/>
      <c r="J4" s="1037"/>
      <c r="K4" s="224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1.25" customHeight="1">
      <c r="A6" s="1052" t="s">
        <v>416</v>
      </c>
      <c r="B6" s="1057" t="s">
        <v>43</v>
      </c>
      <c r="C6" s="1058"/>
      <c r="D6" s="1030" t="s">
        <v>417</v>
      </c>
      <c r="E6" s="1030" t="s">
        <v>452</v>
      </c>
      <c r="F6" s="1030" t="s">
        <v>453</v>
      </c>
      <c r="G6" s="1079" t="s">
        <v>1</v>
      </c>
      <c r="H6" s="1080"/>
      <c r="I6" s="1080"/>
      <c r="J6" s="1080"/>
      <c r="K6" s="84"/>
    </row>
    <row r="7" spans="1:12" ht="11.25" customHeight="1">
      <c r="A7" s="1054"/>
      <c r="B7" s="1060"/>
      <c r="C7" s="1061"/>
      <c r="D7" s="1038"/>
      <c r="E7" s="1038"/>
      <c r="F7" s="1038"/>
      <c r="G7" s="1032" t="s">
        <v>454</v>
      </c>
      <c r="H7" s="1082" t="s">
        <v>279</v>
      </c>
      <c r="I7" s="1083"/>
      <c r="J7" s="1083"/>
      <c r="K7" s="88"/>
      <c r="L7" s="77"/>
    </row>
    <row r="8" spans="1:12" ht="14.25" customHeight="1">
      <c r="A8" s="1054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84"/>
      <c r="L8" s="77"/>
    </row>
    <row r="9" spans="1:16" ht="9.75">
      <c r="A9" s="1054"/>
      <c r="B9" s="1060"/>
      <c r="C9" s="1061"/>
      <c r="D9" s="1038"/>
      <c r="E9" s="1038"/>
      <c r="F9" s="1038"/>
      <c r="G9" s="1050"/>
      <c r="H9" s="1038"/>
      <c r="I9" s="1038"/>
      <c r="J9" s="1053"/>
      <c r="K9" s="84"/>
      <c r="L9" s="77"/>
      <c r="N9" s="84"/>
      <c r="O9" s="84"/>
      <c r="P9" s="84"/>
    </row>
    <row r="10" spans="1:16" ht="9.75">
      <c r="A10" s="1054"/>
      <c r="B10" s="1060"/>
      <c r="C10" s="1061"/>
      <c r="D10" s="1038"/>
      <c r="E10" s="1038"/>
      <c r="F10" s="1038"/>
      <c r="G10" s="1050"/>
      <c r="H10" s="1038"/>
      <c r="I10" s="1038"/>
      <c r="J10" s="1053"/>
      <c r="K10" s="97"/>
      <c r="N10" s="84"/>
      <c r="O10" s="84"/>
      <c r="P10" s="84"/>
    </row>
    <row r="11" spans="1:16" ht="10.5" customHeight="1">
      <c r="A11" s="1054"/>
      <c r="B11" s="1060"/>
      <c r="C11" s="1061"/>
      <c r="D11" s="1038"/>
      <c r="E11" s="1038"/>
      <c r="F11" s="1038"/>
      <c r="G11" s="1050"/>
      <c r="H11" s="1038"/>
      <c r="I11" s="1038"/>
      <c r="J11" s="1053"/>
      <c r="K11" s="353"/>
      <c r="N11" s="84"/>
      <c r="O11" s="84"/>
      <c r="P11" s="84"/>
    </row>
    <row r="12" spans="1:11" ht="10.5" customHeight="1">
      <c r="A12" s="1054"/>
      <c r="B12" s="1060"/>
      <c r="C12" s="1061"/>
      <c r="D12" s="1038"/>
      <c r="E12" s="1038"/>
      <c r="F12" s="1038"/>
      <c r="G12" s="1050"/>
      <c r="H12" s="1038"/>
      <c r="I12" s="1038"/>
      <c r="J12" s="1053"/>
      <c r="K12" s="51"/>
    </row>
    <row r="13" spans="1:11" ht="10.5" customHeight="1">
      <c r="A13" s="1056"/>
      <c r="B13" s="1063"/>
      <c r="C13" s="1064"/>
      <c r="D13" s="223" t="s">
        <v>420</v>
      </c>
      <c r="E13" s="1034" t="s">
        <v>3</v>
      </c>
      <c r="F13" s="1035"/>
      <c r="G13" s="1035"/>
      <c r="H13" s="1035"/>
      <c r="I13" s="1035"/>
      <c r="J13" s="1035"/>
      <c r="K13" s="51"/>
    </row>
    <row r="14" spans="1:11" ht="10.5" customHeight="1">
      <c r="A14" s="258"/>
      <c r="B14" s="38"/>
      <c r="C14" s="38"/>
      <c r="D14" s="354"/>
      <c r="E14" s="354"/>
      <c r="F14" s="354"/>
      <c r="G14" s="9"/>
      <c r="H14" s="354"/>
      <c r="I14" s="354"/>
      <c r="J14" s="18"/>
      <c r="K14" s="51"/>
    </row>
    <row r="15" spans="1:11" ht="12.75" customHeight="1">
      <c r="A15" s="1119" t="s">
        <v>455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51"/>
    </row>
    <row r="16" spans="1:11" ht="6" customHeight="1">
      <c r="A16" s="244"/>
      <c r="B16" s="16"/>
      <c r="C16" s="16"/>
      <c r="D16" s="276"/>
      <c r="E16" s="276"/>
      <c r="F16" s="276"/>
      <c r="G16" s="276"/>
      <c r="H16" s="276"/>
      <c r="I16" s="276"/>
      <c r="J16" s="2"/>
      <c r="K16" s="51"/>
    </row>
    <row r="17" spans="1:11" ht="10.5" customHeight="1">
      <c r="A17" s="286" t="s">
        <v>36</v>
      </c>
      <c r="B17" s="30" t="s">
        <v>37</v>
      </c>
      <c r="C17" s="30" t="s">
        <v>456</v>
      </c>
      <c r="D17" s="249">
        <v>14</v>
      </c>
      <c r="E17" s="8">
        <v>212573</v>
      </c>
      <c r="F17" s="8">
        <v>171248</v>
      </c>
      <c r="G17" s="18">
        <v>135733</v>
      </c>
      <c r="H17" s="18">
        <v>24382</v>
      </c>
      <c r="I17" s="18">
        <v>7776</v>
      </c>
      <c r="J17" s="18">
        <v>3357</v>
      </c>
      <c r="K17" s="51"/>
    </row>
    <row r="18" spans="1:11" ht="7.5" customHeight="1">
      <c r="A18" s="293"/>
      <c r="B18" s="29"/>
      <c r="C18" s="29"/>
      <c r="D18" s="17"/>
      <c r="E18" s="8"/>
      <c r="F18" s="8"/>
      <c r="G18" s="8"/>
      <c r="H18" s="255"/>
      <c r="I18" s="255"/>
      <c r="J18" s="8"/>
      <c r="K18" s="51"/>
    </row>
    <row r="19" spans="1:11" ht="10.5" customHeight="1">
      <c r="A19" s="286" t="s">
        <v>38</v>
      </c>
      <c r="B19" s="29" t="s">
        <v>797</v>
      </c>
      <c r="C19" s="29" t="s">
        <v>456</v>
      </c>
      <c r="D19" s="17"/>
      <c r="E19" s="8"/>
      <c r="F19" s="8"/>
      <c r="G19" s="8"/>
      <c r="H19" s="255"/>
      <c r="I19" s="255"/>
      <c r="J19" s="255"/>
      <c r="K19" s="51"/>
    </row>
    <row r="20" spans="1:11" ht="10.5" customHeight="1">
      <c r="A20" s="286"/>
      <c r="B20" s="29" t="s">
        <v>353</v>
      </c>
      <c r="C20" s="29" t="s">
        <v>456</v>
      </c>
      <c r="D20" s="17"/>
      <c r="E20" s="8"/>
      <c r="F20" s="8"/>
      <c r="G20" s="255"/>
      <c r="H20" s="255"/>
      <c r="I20" s="255"/>
      <c r="J20" s="8"/>
      <c r="K20" s="51"/>
    </row>
    <row r="21" spans="1:11" ht="10.5" customHeight="1">
      <c r="A21" s="286"/>
      <c r="B21" s="30" t="s">
        <v>326</v>
      </c>
      <c r="C21" s="30" t="s">
        <v>456</v>
      </c>
      <c r="D21" s="249">
        <v>7</v>
      </c>
      <c r="E21" s="8">
        <v>17285</v>
      </c>
      <c r="F21" s="8">
        <v>10571</v>
      </c>
      <c r="G21" s="18">
        <v>114</v>
      </c>
      <c r="H21" s="18">
        <v>9895</v>
      </c>
      <c r="I21" s="18">
        <v>330</v>
      </c>
      <c r="J21" s="18">
        <v>232</v>
      </c>
      <c r="K21" s="51"/>
    </row>
    <row r="22" spans="1:11" ht="7.5" customHeight="1">
      <c r="A22" s="293"/>
      <c r="B22" s="248"/>
      <c r="C22" s="248"/>
      <c r="D22" s="17"/>
      <c r="E22" s="8"/>
      <c r="F22" s="8"/>
      <c r="G22" s="8"/>
      <c r="H22" s="8"/>
      <c r="I22" s="255"/>
      <c r="J22" s="255"/>
      <c r="K22" s="51"/>
    </row>
    <row r="23" spans="1:11" ht="10.5" customHeight="1">
      <c r="A23" s="287">
        <v>14</v>
      </c>
      <c r="B23" s="29" t="s">
        <v>262</v>
      </c>
      <c r="C23" s="30"/>
      <c r="D23" s="17"/>
      <c r="E23" s="8"/>
      <c r="F23" s="8"/>
      <c r="G23" s="255"/>
      <c r="H23" s="255"/>
      <c r="I23" s="255"/>
      <c r="J23" s="8"/>
      <c r="K23" s="51"/>
    </row>
    <row r="24" spans="1:11" ht="10.5" customHeight="1">
      <c r="A24" s="287"/>
      <c r="B24" s="30" t="s">
        <v>327</v>
      </c>
      <c r="C24" s="30" t="s">
        <v>456</v>
      </c>
      <c r="D24" s="249">
        <v>3</v>
      </c>
      <c r="E24" s="8">
        <v>11153</v>
      </c>
      <c r="F24" s="8">
        <v>3799</v>
      </c>
      <c r="G24" s="18">
        <v>145</v>
      </c>
      <c r="H24" s="18">
        <v>2702</v>
      </c>
      <c r="I24" s="18">
        <v>98</v>
      </c>
      <c r="J24" s="18">
        <v>854</v>
      </c>
      <c r="K24" s="51"/>
    </row>
    <row r="25" spans="1:11" ht="7.5" customHeight="1">
      <c r="A25" s="293"/>
      <c r="B25" s="248"/>
      <c r="C25" s="278"/>
      <c r="D25" s="17"/>
      <c r="E25" s="8"/>
      <c r="F25" s="8"/>
      <c r="G25" s="8"/>
      <c r="H25" s="8"/>
      <c r="I25" s="8"/>
      <c r="J25" s="8"/>
      <c r="K25" s="51"/>
    </row>
    <row r="26" spans="1:11" ht="10.5" customHeight="1">
      <c r="A26" s="286" t="s">
        <v>44</v>
      </c>
      <c r="B26" s="29" t="s">
        <v>207</v>
      </c>
      <c r="C26" s="29"/>
      <c r="D26" s="17"/>
      <c r="E26" s="8"/>
      <c r="F26" s="8"/>
      <c r="G26" s="255"/>
      <c r="H26" s="255"/>
      <c r="I26" s="255"/>
      <c r="J26" s="8"/>
      <c r="K26" s="51"/>
    </row>
    <row r="27" spans="1:11" ht="12.75" customHeight="1">
      <c r="A27" s="286"/>
      <c r="B27" s="30" t="s">
        <v>337</v>
      </c>
      <c r="C27" s="30" t="s">
        <v>456</v>
      </c>
      <c r="D27" s="249">
        <v>15</v>
      </c>
      <c r="E27" s="8">
        <v>66145</v>
      </c>
      <c r="F27" s="8">
        <v>59061</v>
      </c>
      <c r="G27" s="18">
        <v>1271</v>
      </c>
      <c r="H27" s="18">
        <v>53156</v>
      </c>
      <c r="I27" s="18">
        <v>3247</v>
      </c>
      <c r="J27" s="18">
        <v>1387</v>
      </c>
      <c r="K27" s="51"/>
    </row>
    <row r="28" spans="1:11" ht="7.5" customHeight="1">
      <c r="A28" s="286"/>
      <c r="B28" s="30"/>
      <c r="C28" s="30"/>
      <c r="D28" s="17"/>
      <c r="E28" s="8"/>
      <c r="F28" s="8"/>
      <c r="G28" s="255"/>
      <c r="H28" s="255"/>
      <c r="I28" s="255"/>
      <c r="J28" s="255"/>
      <c r="K28" s="51"/>
    </row>
    <row r="29" spans="1:11" ht="12.75" customHeight="1">
      <c r="A29" s="286" t="s">
        <v>46</v>
      </c>
      <c r="B29" s="29" t="s">
        <v>209</v>
      </c>
      <c r="C29" s="29"/>
      <c r="D29" s="17"/>
      <c r="E29" s="8"/>
      <c r="F29" s="8"/>
      <c r="G29" s="255"/>
      <c r="H29" s="255"/>
      <c r="I29" s="255"/>
      <c r="J29" s="255"/>
      <c r="K29" s="51"/>
    </row>
    <row r="30" spans="1:11" ht="12.75" customHeight="1">
      <c r="A30" s="345"/>
      <c r="B30" s="696" t="s">
        <v>313</v>
      </c>
      <c r="C30" s="30" t="s">
        <v>456</v>
      </c>
      <c r="D30" s="17">
        <v>12</v>
      </c>
      <c r="E30" s="8">
        <v>33171</v>
      </c>
      <c r="F30" s="8">
        <v>32060</v>
      </c>
      <c r="G30" s="255">
        <v>33</v>
      </c>
      <c r="H30" s="255">
        <v>31420</v>
      </c>
      <c r="I30" s="18">
        <v>74</v>
      </c>
      <c r="J30" s="255">
        <v>533</v>
      </c>
      <c r="K30" s="51"/>
    </row>
    <row r="31" spans="1:11" ht="7.5" customHeight="1">
      <c r="A31" s="293"/>
      <c r="B31" s="248"/>
      <c r="C31" s="278"/>
      <c r="D31" s="17"/>
      <c r="E31" s="8"/>
      <c r="F31" s="8"/>
      <c r="G31" s="255"/>
      <c r="H31" s="255"/>
      <c r="I31" s="255"/>
      <c r="J31" s="8"/>
      <c r="K31" s="59"/>
    </row>
    <row r="32" spans="1:11" ht="10.5" customHeight="1">
      <c r="A32" s="286" t="s">
        <v>52</v>
      </c>
      <c r="B32" s="29" t="s">
        <v>53</v>
      </c>
      <c r="C32" s="29"/>
      <c r="D32" s="17"/>
      <c r="E32" s="8"/>
      <c r="F32" s="8"/>
      <c r="G32" s="255"/>
      <c r="H32" s="255"/>
      <c r="I32" s="255"/>
      <c r="J32" s="8"/>
      <c r="K32" s="51"/>
    </row>
    <row r="33" spans="1:11" ht="10.5" customHeight="1">
      <c r="A33" s="286"/>
      <c r="B33" s="29" t="s">
        <v>317</v>
      </c>
      <c r="C33" s="29"/>
      <c r="D33" s="17"/>
      <c r="E33" s="8"/>
      <c r="F33" s="8"/>
      <c r="G33" s="255"/>
      <c r="H33" s="255"/>
      <c r="I33" s="255"/>
      <c r="J33" s="255"/>
      <c r="K33" s="51"/>
    </row>
    <row r="34" spans="1:11" ht="10.5" customHeight="1">
      <c r="A34" s="286"/>
      <c r="B34" s="29" t="s">
        <v>318</v>
      </c>
      <c r="C34" s="29"/>
      <c r="D34" s="17"/>
      <c r="E34" s="8"/>
      <c r="F34" s="8"/>
      <c r="G34" s="255"/>
      <c r="H34" s="255"/>
      <c r="I34" s="255"/>
      <c r="J34" s="255"/>
      <c r="K34" s="51"/>
    </row>
    <row r="35" spans="1:11" ht="10.5" customHeight="1">
      <c r="A35" s="286"/>
      <c r="B35" s="30" t="s">
        <v>319</v>
      </c>
      <c r="C35" s="30" t="s">
        <v>456</v>
      </c>
      <c r="D35" s="17">
        <v>20</v>
      </c>
      <c r="E35" s="8">
        <v>789870</v>
      </c>
      <c r="F35" s="8">
        <v>426463</v>
      </c>
      <c r="G35" s="255">
        <v>37497</v>
      </c>
      <c r="H35" s="255">
        <v>314328</v>
      </c>
      <c r="I35" s="255">
        <v>24402</v>
      </c>
      <c r="J35" s="18">
        <v>50235</v>
      </c>
      <c r="K35" s="51"/>
    </row>
    <row r="36" spans="1:11" ht="7.5" customHeight="1">
      <c r="A36" s="286"/>
      <c r="B36" s="29"/>
      <c r="C36" s="28"/>
      <c r="D36" s="17"/>
      <c r="E36" s="8"/>
      <c r="F36" s="8"/>
      <c r="G36" s="255"/>
      <c r="H36" s="255"/>
      <c r="I36" s="255"/>
      <c r="J36" s="18"/>
      <c r="K36" s="51"/>
    </row>
    <row r="37" spans="1:11" ht="10.5" customHeight="1">
      <c r="A37" s="286" t="s">
        <v>55</v>
      </c>
      <c r="B37" s="29" t="s">
        <v>214</v>
      </c>
      <c r="C37" s="29"/>
      <c r="D37" s="17"/>
      <c r="E37" s="8"/>
      <c r="F37" s="8"/>
      <c r="G37" s="255"/>
      <c r="H37" s="255"/>
      <c r="I37" s="255"/>
      <c r="J37" s="18"/>
      <c r="K37" s="51"/>
    </row>
    <row r="38" spans="1:11" ht="10.5" customHeight="1">
      <c r="A38" s="286"/>
      <c r="B38" s="29" t="s">
        <v>366</v>
      </c>
      <c r="C38" s="29"/>
      <c r="D38" s="17"/>
      <c r="E38" s="8"/>
      <c r="F38" s="8"/>
      <c r="G38" s="255"/>
      <c r="H38" s="8"/>
      <c r="I38" s="8"/>
      <c r="J38" s="18"/>
      <c r="K38" s="51"/>
    </row>
    <row r="39" spans="1:11" ht="10.5" customHeight="1">
      <c r="A39" s="286"/>
      <c r="B39" s="29" t="s">
        <v>320</v>
      </c>
      <c r="C39" s="29"/>
      <c r="D39" s="17"/>
      <c r="E39" s="8"/>
      <c r="F39" s="8"/>
      <c r="G39" s="255"/>
      <c r="H39" s="255"/>
      <c r="I39" s="255"/>
      <c r="J39" s="18"/>
      <c r="K39" s="51"/>
    </row>
    <row r="40" spans="1:11" ht="10.5" customHeight="1">
      <c r="A40" s="287"/>
      <c r="B40" s="30" t="s">
        <v>321</v>
      </c>
      <c r="C40" s="30" t="s">
        <v>456</v>
      </c>
      <c r="D40" s="17">
        <v>19</v>
      </c>
      <c r="E40" s="8">
        <v>2696637</v>
      </c>
      <c r="F40" s="8">
        <v>2781367</v>
      </c>
      <c r="G40" s="255">
        <v>16001</v>
      </c>
      <c r="H40" s="255">
        <v>2674078</v>
      </c>
      <c r="I40" s="255">
        <v>75522</v>
      </c>
      <c r="J40" s="18">
        <v>15766</v>
      </c>
      <c r="K40" s="51"/>
    </row>
    <row r="41" spans="1:11" ht="7.5" customHeight="1">
      <c r="A41" s="258"/>
      <c r="B41" s="38"/>
      <c r="C41" s="29"/>
      <c r="D41" s="17"/>
      <c r="E41" s="8"/>
      <c r="F41" s="8"/>
      <c r="G41" s="8"/>
      <c r="H41" s="255"/>
      <c r="I41" s="255"/>
      <c r="J41" s="8"/>
      <c r="K41" s="51"/>
    </row>
    <row r="42" spans="1:11" ht="10.5" customHeight="1">
      <c r="A42" s="264"/>
      <c r="B42" s="261" t="s">
        <v>19</v>
      </c>
      <c r="C42" s="299"/>
      <c r="D42" s="326">
        <v>38</v>
      </c>
      <c r="E42" s="13">
        <v>3878971</v>
      </c>
      <c r="F42" s="13">
        <v>3526565</v>
      </c>
      <c r="G42" s="284">
        <v>197130</v>
      </c>
      <c r="H42" s="284">
        <v>3142158</v>
      </c>
      <c r="I42" s="284">
        <v>114229</v>
      </c>
      <c r="J42" s="284">
        <v>73048</v>
      </c>
      <c r="K42" s="355"/>
    </row>
    <row r="43" spans="1:11" ht="11.25" customHeight="1">
      <c r="A43" s="271"/>
      <c r="B43" s="271"/>
      <c r="C43" s="9"/>
      <c r="D43" s="8"/>
      <c r="E43" s="8"/>
      <c r="F43" s="8"/>
      <c r="G43" s="8"/>
      <c r="H43" s="8"/>
      <c r="I43" s="8"/>
      <c r="J43" s="2"/>
      <c r="K43" s="51"/>
    </row>
    <row r="44" spans="1:11" ht="10.5" customHeight="1">
      <c r="A44" s="1120" t="s">
        <v>248</v>
      </c>
      <c r="B44" s="1120"/>
      <c r="C44" s="1120"/>
      <c r="D44" s="1120"/>
      <c r="E44" s="1120"/>
      <c r="F44" s="1120"/>
      <c r="G44" s="1120"/>
      <c r="H44" s="1120"/>
      <c r="I44" s="1120"/>
      <c r="J44" s="1120"/>
      <c r="K44" s="51"/>
    </row>
    <row r="45" spans="1:11" ht="7.5" customHeight="1">
      <c r="A45" s="258"/>
      <c r="B45" s="248"/>
      <c r="C45" s="296"/>
      <c r="D45" s="354"/>
      <c r="E45" s="354"/>
      <c r="F45" s="354"/>
      <c r="G45" s="9"/>
      <c r="H45" s="354"/>
      <c r="I45" s="354"/>
      <c r="J45" s="18"/>
      <c r="K45" s="51"/>
    </row>
    <row r="46" spans="1:11" ht="10.5" customHeight="1">
      <c r="A46" s="286" t="s">
        <v>30</v>
      </c>
      <c r="B46" s="29" t="s">
        <v>195</v>
      </c>
      <c r="C46" s="29"/>
      <c r="D46" s="356"/>
      <c r="E46" s="354"/>
      <c r="F46" s="354"/>
      <c r="G46" s="9"/>
      <c r="H46" s="354"/>
      <c r="I46" s="354"/>
      <c r="J46" s="18"/>
      <c r="K46" s="51"/>
    </row>
    <row r="47" spans="1:11" ht="10.5" customHeight="1">
      <c r="A47" s="286"/>
      <c r="B47" s="29" t="s">
        <v>457</v>
      </c>
      <c r="C47" s="29"/>
      <c r="D47" s="356"/>
      <c r="E47" s="354"/>
      <c r="F47" s="354"/>
      <c r="G47" s="9"/>
      <c r="H47" s="354"/>
      <c r="I47" s="354"/>
      <c r="J47" s="18"/>
      <c r="K47" s="51"/>
    </row>
    <row r="48" spans="1:11" ht="10.5" customHeight="1">
      <c r="A48" s="286"/>
      <c r="B48" s="30" t="s">
        <v>458</v>
      </c>
      <c r="C48" s="30" t="s">
        <v>456</v>
      </c>
      <c r="D48" s="249">
        <v>66</v>
      </c>
      <c r="E48" s="357">
        <v>572870</v>
      </c>
      <c r="F48" s="357">
        <v>568041</v>
      </c>
      <c r="G48" s="18">
        <v>2266</v>
      </c>
      <c r="H48" s="18">
        <v>532505</v>
      </c>
      <c r="I48" s="18">
        <v>33270</v>
      </c>
      <c r="J48" s="252" t="s">
        <v>8</v>
      </c>
      <c r="K48" s="51"/>
    </row>
    <row r="49" spans="1:11" ht="10.5" customHeight="1">
      <c r="A49" s="258"/>
      <c r="B49" s="288"/>
      <c r="C49" s="296"/>
      <c r="D49" s="356"/>
      <c r="E49" s="357"/>
      <c r="F49" s="357"/>
      <c r="G49" s="9"/>
      <c r="H49" s="354"/>
      <c r="I49" s="354"/>
      <c r="J49" s="18"/>
      <c r="K49" s="51"/>
    </row>
    <row r="50" spans="1:11" ht="10.5" customHeight="1">
      <c r="A50" s="286" t="s">
        <v>31</v>
      </c>
      <c r="B50" s="29" t="s">
        <v>198</v>
      </c>
      <c r="C50" s="29"/>
      <c r="D50" s="274"/>
      <c r="E50" s="357"/>
      <c r="F50" s="357"/>
      <c r="G50" s="257"/>
      <c r="H50" s="257"/>
      <c r="I50" s="257"/>
      <c r="J50" s="2"/>
      <c r="K50" s="51"/>
    </row>
    <row r="51" spans="1:11" ht="10.5" customHeight="1">
      <c r="A51" s="286"/>
      <c r="B51" s="30" t="s">
        <v>304</v>
      </c>
      <c r="C51" s="30" t="s">
        <v>456</v>
      </c>
      <c r="D51" s="249">
        <v>185</v>
      </c>
      <c r="E51" s="357">
        <v>1179022</v>
      </c>
      <c r="F51" s="357">
        <v>1300719</v>
      </c>
      <c r="G51" s="18">
        <v>783224</v>
      </c>
      <c r="H51" s="18">
        <v>439193</v>
      </c>
      <c r="I51" s="18">
        <v>73091</v>
      </c>
      <c r="J51" s="18">
        <v>5211</v>
      </c>
      <c r="K51" s="51"/>
    </row>
    <row r="52" spans="1:11" ht="10.5" customHeight="1">
      <c r="A52" s="286"/>
      <c r="B52" s="30"/>
      <c r="C52" s="30"/>
      <c r="D52" s="274"/>
      <c r="E52" s="357"/>
      <c r="F52" s="357"/>
      <c r="G52" s="257"/>
      <c r="H52" s="257"/>
      <c r="I52" s="252"/>
      <c r="J52" s="252"/>
      <c r="K52" s="51"/>
    </row>
    <row r="53" spans="1:11" ht="10.5" customHeight="1">
      <c r="A53" s="286" t="s">
        <v>40</v>
      </c>
      <c r="B53" s="30" t="s">
        <v>201</v>
      </c>
      <c r="C53" s="30" t="s">
        <v>456</v>
      </c>
      <c r="D53" s="249">
        <v>6</v>
      </c>
      <c r="E53" s="357">
        <v>101091</v>
      </c>
      <c r="F53" s="357">
        <v>207728</v>
      </c>
      <c r="G53" s="255" t="s">
        <v>8</v>
      </c>
      <c r="H53" s="18">
        <v>80532</v>
      </c>
      <c r="I53" s="18">
        <v>21654</v>
      </c>
      <c r="J53" s="18">
        <v>105542</v>
      </c>
      <c r="K53" s="51"/>
    </row>
    <row r="54" spans="1:11" ht="10.5" customHeight="1">
      <c r="A54" s="358"/>
      <c r="B54" s="277"/>
      <c r="C54" s="29"/>
      <c r="D54" s="274"/>
      <c r="E54" s="357"/>
      <c r="F54" s="357"/>
      <c r="G54" s="257"/>
      <c r="H54" s="257"/>
      <c r="I54" s="252"/>
      <c r="J54" s="252"/>
      <c r="K54" s="51"/>
    </row>
    <row r="55" spans="1:11" ht="10.5" customHeight="1">
      <c r="A55" s="286" t="s">
        <v>44</v>
      </c>
      <c r="B55" s="29" t="s">
        <v>207</v>
      </c>
      <c r="C55" s="29"/>
      <c r="D55" s="274"/>
      <c r="E55" s="357"/>
      <c r="F55" s="357"/>
      <c r="G55" s="257"/>
      <c r="H55" s="257"/>
      <c r="I55" s="252"/>
      <c r="J55" s="252"/>
      <c r="K55" s="51"/>
    </row>
    <row r="56" spans="1:12" ht="10.5" customHeight="1">
      <c r="A56" s="286"/>
      <c r="B56" s="30" t="s">
        <v>337</v>
      </c>
      <c r="C56" s="30" t="s">
        <v>456</v>
      </c>
      <c r="D56" s="249">
        <v>13</v>
      </c>
      <c r="E56" s="357">
        <v>135130</v>
      </c>
      <c r="F56" s="357">
        <v>142540</v>
      </c>
      <c r="G56" s="18">
        <v>3115</v>
      </c>
      <c r="H56" s="18">
        <v>127100</v>
      </c>
      <c r="I56" s="18">
        <v>12325</v>
      </c>
      <c r="J56" s="252" t="s">
        <v>8</v>
      </c>
      <c r="K56" s="51"/>
      <c r="L56" s="51"/>
    </row>
    <row r="57" spans="1:11" ht="10.5" customHeight="1">
      <c r="A57" s="293"/>
      <c r="B57" s="248"/>
      <c r="C57" s="278"/>
      <c r="D57" s="274"/>
      <c r="E57" s="357"/>
      <c r="F57" s="357"/>
      <c r="G57" s="257"/>
      <c r="H57" s="257"/>
      <c r="I57" s="257"/>
      <c r="J57" s="2"/>
      <c r="K57" s="51"/>
    </row>
    <row r="58" spans="1:11" ht="10.5" customHeight="1">
      <c r="A58" s="358" t="s">
        <v>45</v>
      </c>
      <c r="B58" s="696" t="s">
        <v>216</v>
      </c>
      <c r="C58" s="278" t="s">
        <v>456</v>
      </c>
      <c r="D58" s="249">
        <v>6</v>
      </c>
      <c r="E58" s="357">
        <v>71760</v>
      </c>
      <c r="F58" s="357">
        <v>64052</v>
      </c>
      <c r="G58" s="257">
        <v>2168</v>
      </c>
      <c r="H58" s="257">
        <v>42523</v>
      </c>
      <c r="I58" s="257">
        <v>17006</v>
      </c>
      <c r="J58" s="18">
        <v>2355</v>
      </c>
      <c r="K58" s="51"/>
    </row>
    <row r="59" spans="1:11" ht="10.5" customHeight="1">
      <c r="A59" s="293"/>
      <c r="B59" s="248"/>
      <c r="C59" s="278"/>
      <c r="D59" s="274"/>
      <c r="E59" s="357"/>
      <c r="F59" s="357"/>
      <c r="G59" s="257"/>
      <c r="H59" s="257"/>
      <c r="I59" s="257"/>
      <c r="J59" s="2"/>
      <c r="K59" s="51"/>
    </row>
    <row r="60" spans="1:11" ht="10.5" customHeight="1">
      <c r="A60" s="286" t="s">
        <v>46</v>
      </c>
      <c r="B60" s="29" t="s">
        <v>209</v>
      </c>
      <c r="C60" s="29"/>
      <c r="D60" s="274"/>
      <c r="E60" s="357"/>
      <c r="F60" s="357"/>
      <c r="G60" s="257"/>
      <c r="H60" s="257"/>
      <c r="I60" s="257"/>
      <c r="J60" s="2"/>
      <c r="K60" s="51"/>
    </row>
    <row r="61" spans="1:11" ht="10.5" customHeight="1">
      <c r="A61" s="345"/>
      <c r="B61" s="696" t="s">
        <v>313</v>
      </c>
      <c r="C61" s="30" t="s">
        <v>456</v>
      </c>
      <c r="D61" s="249">
        <v>10</v>
      </c>
      <c r="E61" s="357">
        <v>71869</v>
      </c>
      <c r="F61" s="357">
        <v>72708</v>
      </c>
      <c r="G61" s="18">
        <v>4</v>
      </c>
      <c r="H61" s="18">
        <v>48398</v>
      </c>
      <c r="I61" s="18">
        <v>11905</v>
      </c>
      <c r="J61" s="18">
        <v>12403</v>
      </c>
      <c r="K61" s="51"/>
    </row>
    <row r="62" spans="1:11" ht="10.5" customHeight="1">
      <c r="A62" s="286"/>
      <c r="B62" s="29"/>
      <c r="C62" s="29"/>
      <c r="D62" s="274"/>
      <c r="E62" s="357"/>
      <c r="F62" s="357"/>
      <c r="G62" s="257"/>
      <c r="H62" s="257"/>
      <c r="I62" s="257"/>
      <c r="J62" s="252"/>
      <c r="K62" s="51"/>
    </row>
    <row r="63" spans="1:11" ht="10.5" customHeight="1">
      <c r="A63" s="286" t="s">
        <v>52</v>
      </c>
      <c r="B63" s="29" t="s">
        <v>53</v>
      </c>
      <c r="C63" s="30"/>
      <c r="D63" s="274"/>
      <c r="E63" s="357"/>
      <c r="F63" s="357"/>
      <c r="G63" s="257"/>
      <c r="H63" s="257"/>
      <c r="I63" s="257"/>
      <c r="J63" s="18"/>
      <c r="K63" s="51"/>
    </row>
    <row r="64" spans="1:11" ht="10.5" customHeight="1">
      <c r="A64" s="286"/>
      <c r="B64" s="29" t="s">
        <v>317</v>
      </c>
      <c r="C64" s="28"/>
      <c r="D64" s="274"/>
      <c r="E64" s="357"/>
      <c r="F64" s="357"/>
      <c r="G64" s="257"/>
      <c r="H64" s="257"/>
      <c r="I64" s="257"/>
      <c r="J64" s="18"/>
      <c r="K64" s="51"/>
    </row>
    <row r="65" spans="1:11" ht="10.5" customHeight="1">
      <c r="A65" s="286"/>
      <c r="B65" s="29" t="s">
        <v>318</v>
      </c>
      <c r="C65" s="29"/>
      <c r="D65" s="274"/>
      <c r="E65" s="357"/>
      <c r="F65" s="357"/>
      <c r="G65" s="257"/>
      <c r="H65" s="257"/>
      <c r="I65" s="257"/>
      <c r="J65" s="18"/>
      <c r="K65" s="51"/>
    </row>
    <row r="66" spans="1:11" ht="10.5" customHeight="1">
      <c r="A66" s="286"/>
      <c r="B66" s="30" t="s">
        <v>319</v>
      </c>
      <c r="C66" s="29" t="s">
        <v>456</v>
      </c>
      <c r="D66" s="274">
        <v>18</v>
      </c>
      <c r="E66" s="357">
        <v>962514</v>
      </c>
      <c r="F66" s="357">
        <v>941780</v>
      </c>
      <c r="G66" s="18">
        <v>69915</v>
      </c>
      <c r="H66" s="18">
        <v>646818</v>
      </c>
      <c r="I66" s="18">
        <v>217149</v>
      </c>
      <c r="J66" s="18">
        <v>7899</v>
      </c>
      <c r="K66" s="51"/>
    </row>
    <row r="67" spans="1:11" ht="10.5" customHeight="1">
      <c r="A67" s="286"/>
      <c r="B67" s="29"/>
      <c r="C67" s="29"/>
      <c r="D67" s="274"/>
      <c r="E67" s="357"/>
      <c r="F67" s="357"/>
      <c r="G67" s="257"/>
      <c r="H67" s="252"/>
      <c r="I67" s="252"/>
      <c r="J67" s="18"/>
      <c r="K67" s="51"/>
    </row>
    <row r="68" spans="1:11" ht="10.5" customHeight="1">
      <c r="A68" s="286" t="s">
        <v>55</v>
      </c>
      <c r="B68" s="29" t="s">
        <v>214</v>
      </c>
      <c r="C68" s="30"/>
      <c r="D68" s="274"/>
      <c r="E68" s="357"/>
      <c r="F68" s="357"/>
      <c r="G68" s="257"/>
      <c r="H68" s="257"/>
      <c r="I68" s="257"/>
      <c r="J68" s="18"/>
      <c r="K68" s="51"/>
    </row>
    <row r="69" spans="1:11" ht="10.5" customHeight="1">
      <c r="A69" s="286"/>
      <c r="B69" s="29" t="s">
        <v>366</v>
      </c>
      <c r="C69" s="30"/>
      <c r="D69" s="274"/>
      <c r="E69" s="357"/>
      <c r="F69" s="357"/>
      <c r="G69" s="257"/>
      <c r="H69" s="257"/>
      <c r="I69" s="257"/>
      <c r="J69" s="18"/>
      <c r="K69" s="51"/>
    </row>
    <row r="70" spans="1:11" ht="10.5" customHeight="1">
      <c r="A70" s="286"/>
      <c r="B70" s="29" t="s">
        <v>320</v>
      </c>
      <c r="C70" s="30"/>
      <c r="D70" s="274"/>
      <c r="E70" s="357"/>
      <c r="F70" s="357"/>
      <c r="G70" s="257"/>
      <c r="H70" s="257"/>
      <c r="I70" s="257"/>
      <c r="J70" s="18"/>
      <c r="K70" s="51"/>
    </row>
    <row r="71" spans="1:11" ht="10.5" customHeight="1">
      <c r="A71" s="287"/>
      <c r="B71" s="30" t="s">
        <v>321</v>
      </c>
      <c r="C71" s="30" t="s">
        <v>456</v>
      </c>
      <c r="D71" s="274">
        <v>8</v>
      </c>
      <c r="E71" s="357">
        <v>30493</v>
      </c>
      <c r="F71" s="357">
        <v>88708</v>
      </c>
      <c r="G71" s="257">
        <v>511</v>
      </c>
      <c r="H71" s="257">
        <v>50795</v>
      </c>
      <c r="I71" s="18">
        <v>37402</v>
      </c>
      <c r="J71" s="18" t="s">
        <v>8</v>
      </c>
      <c r="K71" s="51"/>
    </row>
    <row r="72" spans="1:11" ht="10.5" customHeight="1">
      <c r="A72" s="258"/>
      <c r="B72" s="38"/>
      <c r="C72" s="29"/>
      <c r="D72" s="297"/>
      <c r="E72" s="357"/>
      <c r="F72" s="357"/>
      <c r="G72" s="187"/>
      <c r="H72" s="257"/>
      <c r="I72" s="257"/>
      <c r="J72" s="2"/>
      <c r="K72" s="51"/>
    </row>
    <row r="73" spans="1:11" ht="10.5" customHeight="1">
      <c r="A73" s="264"/>
      <c r="B73" s="261" t="s">
        <v>19</v>
      </c>
      <c r="C73" s="299"/>
      <c r="D73" s="359">
        <v>257</v>
      </c>
      <c r="E73" s="360">
        <v>3202723</v>
      </c>
      <c r="F73" s="360">
        <v>3470180</v>
      </c>
      <c r="G73" s="253">
        <v>865029</v>
      </c>
      <c r="H73" s="253">
        <v>2039403</v>
      </c>
      <c r="I73" s="253">
        <v>432338</v>
      </c>
      <c r="J73" s="253">
        <v>133409</v>
      </c>
      <c r="K73" s="355"/>
    </row>
    <row r="74" spans="1:10" ht="11.25" customHeight="1">
      <c r="A74" s="52" t="s">
        <v>7</v>
      </c>
      <c r="C74" s="52"/>
      <c r="D74" s="46"/>
      <c r="E74" s="46"/>
      <c r="F74" s="46"/>
      <c r="G74" s="46"/>
      <c r="H74" s="46"/>
      <c r="I74" s="46"/>
      <c r="J74" s="46"/>
    </row>
    <row r="75" spans="1:11" ht="25.5" customHeight="1">
      <c r="A75" s="1074" t="s">
        <v>459</v>
      </c>
      <c r="B75" s="1074"/>
      <c r="C75" s="1074"/>
      <c r="D75" s="1074"/>
      <c r="E75" s="1074"/>
      <c r="F75" s="1074"/>
      <c r="G75" s="1074"/>
      <c r="H75" s="1074"/>
      <c r="I75" s="1074"/>
      <c r="J75" s="1074"/>
      <c r="K75" s="361"/>
    </row>
    <row r="76" spans="1:10" ht="12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1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</row>
    <row r="79" spans="2:3" ht="9.75">
      <c r="B79" s="148"/>
      <c r="C79" s="148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5:J75"/>
    <mergeCell ref="H8:H12"/>
    <mergeCell ref="I8:I12"/>
    <mergeCell ref="J8:J12"/>
    <mergeCell ref="E13:J13"/>
    <mergeCell ref="A15:J15"/>
    <mergeCell ref="A44:J44"/>
  </mergeCells>
  <printOptions/>
  <pageMargins left="0.5118110236220472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2011</oddHeader>
    <oddFooter>&amp;C 43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I72" sqref="I72"/>
    </sheetView>
  </sheetViews>
  <sheetFormatPr defaultColWidth="11.421875" defaultRowHeight="12.75"/>
  <cols>
    <col min="1" max="1" width="5.8515625" style="55" customWidth="1"/>
    <col min="2" max="2" width="38.8515625" style="55" customWidth="1"/>
    <col min="3" max="3" width="0.85546875" style="55" customWidth="1"/>
    <col min="4" max="4" width="7.7109375" style="55" customWidth="1"/>
    <col min="5" max="6" width="9.7109375" style="55" customWidth="1"/>
    <col min="7" max="7" width="8.8515625" style="55" customWidth="1"/>
    <col min="8" max="8" width="9.140625" style="55" customWidth="1"/>
    <col min="9" max="9" width="8.28125" style="55" customWidth="1"/>
    <col min="10" max="10" width="8.7109375" style="55" customWidth="1"/>
    <col min="11" max="11" width="7.28125" style="55" customWidth="1"/>
    <col min="12" max="16384" width="11.421875" style="55" customWidth="1"/>
  </cols>
  <sheetData>
    <row r="1" spans="2:11" s="83" customFormat="1" ht="12.75">
      <c r="B1" s="27"/>
      <c r="C1" s="27"/>
      <c r="D1" s="27"/>
      <c r="E1" s="27"/>
      <c r="F1" s="27"/>
      <c r="G1" s="27"/>
      <c r="H1" s="27"/>
      <c r="I1" s="27"/>
      <c r="J1" s="27"/>
      <c r="K1" s="224"/>
    </row>
    <row r="2" spans="1:11" s="83" customFormat="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24"/>
    </row>
    <row r="3" spans="1:11" s="83" customFormat="1" ht="12.75">
      <c r="A3" s="1037" t="s">
        <v>460</v>
      </c>
      <c r="B3" s="1037"/>
      <c r="C3" s="1037"/>
      <c r="D3" s="1037"/>
      <c r="E3" s="1037"/>
      <c r="F3" s="1037"/>
      <c r="G3" s="1037"/>
      <c r="H3" s="1037"/>
      <c r="I3" s="1037"/>
      <c r="J3" s="1037"/>
      <c r="K3" s="224"/>
    </row>
    <row r="4" spans="1:11" s="83" customFormat="1" ht="12.75">
      <c r="A4" s="1037" t="s">
        <v>461</v>
      </c>
      <c r="B4" s="1037"/>
      <c r="C4" s="1037"/>
      <c r="D4" s="1037"/>
      <c r="E4" s="1037"/>
      <c r="F4" s="1037"/>
      <c r="G4" s="1037"/>
      <c r="H4" s="1037"/>
      <c r="I4" s="1037"/>
      <c r="J4" s="1037"/>
      <c r="K4" s="224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1.25" customHeight="1">
      <c r="A6" s="1052" t="s">
        <v>416</v>
      </c>
      <c r="B6" s="1057" t="s">
        <v>462</v>
      </c>
      <c r="C6" s="1058"/>
      <c r="D6" s="1030" t="s">
        <v>417</v>
      </c>
      <c r="E6" s="1030" t="s">
        <v>463</v>
      </c>
      <c r="F6" s="1030" t="s">
        <v>453</v>
      </c>
      <c r="G6" s="1079" t="s">
        <v>1</v>
      </c>
      <c r="H6" s="1080"/>
      <c r="I6" s="1080"/>
      <c r="J6" s="1080"/>
      <c r="K6" s="84"/>
      <c r="L6" s="77"/>
    </row>
    <row r="7" spans="1:11" ht="11.25" customHeight="1">
      <c r="A7" s="1054"/>
      <c r="B7" s="1060"/>
      <c r="C7" s="1061"/>
      <c r="D7" s="1038"/>
      <c r="E7" s="1038"/>
      <c r="F7" s="1038"/>
      <c r="G7" s="1032" t="s">
        <v>454</v>
      </c>
      <c r="H7" s="1082" t="s">
        <v>279</v>
      </c>
      <c r="I7" s="1083"/>
      <c r="J7" s="1083"/>
      <c r="K7" s="97"/>
    </row>
    <row r="8" spans="1:11" ht="11.25" customHeight="1">
      <c r="A8" s="1054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97"/>
    </row>
    <row r="9" spans="1:12" ht="11.25" customHeight="1">
      <c r="A9" s="1054"/>
      <c r="B9" s="1060"/>
      <c r="C9" s="1061"/>
      <c r="D9" s="1038"/>
      <c r="E9" s="1038"/>
      <c r="F9" s="1038"/>
      <c r="G9" s="1050"/>
      <c r="H9" s="1038"/>
      <c r="I9" s="1038"/>
      <c r="J9" s="1053"/>
      <c r="K9" s="51"/>
      <c r="L9" s="55" t="s">
        <v>464</v>
      </c>
    </row>
    <row r="10" spans="1:11" ht="11.25" customHeight="1">
      <c r="A10" s="1054"/>
      <c r="B10" s="1060"/>
      <c r="C10" s="1061"/>
      <c r="D10" s="1038"/>
      <c r="E10" s="1038"/>
      <c r="F10" s="1038"/>
      <c r="G10" s="1050"/>
      <c r="H10" s="1038"/>
      <c r="I10" s="1038"/>
      <c r="J10" s="1053"/>
      <c r="K10" s="51"/>
    </row>
    <row r="11" spans="1:13" ht="11.25" customHeight="1">
      <c r="A11" s="1054"/>
      <c r="B11" s="1060"/>
      <c r="C11" s="1061"/>
      <c r="D11" s="1038"/>
      <c r="E11" s="1038"/>
      <c r="F11" s="1038"/>
      <c r="G11" s="1050"/>
      <c r="H11" s="1038"/>
      <c r="I11" s="1038"/>
      <c r="J11" s="1053"/>
      <c r="K11" s="51"/>
      <c r="M11" s="362"/>
    </row>
    <row r="12" spans="1:13" ht="11.25" customHeight="1">
      <c r="A12" s="1054"/>
      <c r="B12" s="1060"/>
      <c r="C12" s="1061"/>
      <c r="D12" s="1038"/>
      <c r="E12" s="1038"/>
      <c r="F12" s="1038"/>
      <c r="G12" s="1050"/>
      <c r="H12" s="1038"/>
      <c r="I12" s="1038"/>
      <c r="J12" s="1053"/>
      <c r="K12" s="51"/>
      <c r="M12" s="362"/>
    </row>
    <row r="13" spans="1:13" ht="11.25" customHeight="1">
      <c r="A13" s="1056"/>
      <c r="B13" s="1063"/>
      <c r="C13" s="1064"/>
      <c r="D13" s="241" t="s">
        <v>420</v>
      </c>
      <c r="E13" s="1034" t="s">
        <v>3</v>
      </c>
      <c r="F13" s="1035"/>
      <c r="G13" s="1035"/>
      <c r="H13" s="1035"/>
      <c r="I13" s="1035"/>
      <c r="J13" s="1035"/>
      <c r="K13" s="51"/>
      <c r="M13" s="362"/>
    </row>
    <row r="14" spans="1:13" ht="11.25" customHeight="1">
      <c r="A14" s="258"/>
      <c r="B14" s="363"/>
      <c r="C14" s="5"/>
      <c r="D14" s="364"/>
      <c r="E14" s="39"/>
      <c r="F14" s="39"/>
      <c r="G14" s="9"/>
      <c r="H14" s="39"/>
      <c r="I14" s="18"/>
      <c r="J14" s="18"/>
      <c r="K14" s="51"/>
      <c r="M14" s="362"/>
    </row>
    <row r="15" spans="1:13" ht="11.25" customHeight="1">
      <c r="A15" s="358" t="s">
        <v>68</v>
      </c>
      <c r="B15" s="365" t="s">
        <v>194</v>
      </c>
      <c r="C15" s="22"/>
      <c r="D15" s="39"/>
      <c r="E15" s="39"/>
      <c r="F15" s="39"/>
      <c r="G15" s="9"/>
      <c r="H15" s="39"/>
      <c r="I15" s="18"/>
      <c r="J15" s="18"/>
      <c r="K15" s="51"/>
      <c r="M15" s="362"/>
    </row>
    <row r="16" spans="1:13" ht="11.25" customHeight="1">
      <c r="A16" s="358"/>
      <c r="B16" s="365" t="s">
        <v>351</v>
      </c>
      <c r="C16" s="7"/>
      <c r="D16" s="39"/>
      <c r="E16" s="39"/>
      <c r="F16" s="39"/>
      <c r="G16" s="9"/>
      <c r="H16" s="39"/>
      <c r="I16" s="18"/>
      <c r="J16" s="18"/>
      <c r="K16" s="51"/>
      <c r="M16" s="362"/>
    </row>
    <row r="17" spans="1:13" ht="11.25" customHeight="1">
      <c r="A17" s="358"/>
      <c r="B17" s="696" t="s">
        <v>352</v>
      </c>
      <c r="C17" s="7"/>
      <c r="D17" s="249">
        <v>24</v>
      </c>
      <c r="E17" s="357">
        <v>93280</v>
      </c>
      <c r="F17" s="357">
        <v>77870</v>
      </c>
      <c r="G17" s="18">
        <v>71574</v>
      </c>
      <c r="H17" s="18">
        <v>6297</v>
      </c>
      <c r="I17" s="18" t="s">
        <v>8</v>
      </c>
      <c r="J17" s="18" t="s">
        <v>8</v>
      </c>
      <c r="K17" s="51"/>
      <c r="M17" s="362"/>
    </row>
    <row r="18" spans="1:13" ht="9" customHeight="1">
      <c r="A18" s="358"/>
      <c r="B18" s="696"/>
      <c r="C18" s="7"/>
      <c r="D18" s="39"/>
      <c r="E18" s="357"/>
      <c r="F18" s="357"/>
      <c r="G18" s="9"/>
      <c r="H18" s="39"/>
      <c r="I18" s="18"/>
      <c r="J18" s="18"/>
      <c r="K18" s="51"/>
      <c r="M18" s="362"/>
    </row>
    <row r="19" spans="1:13" ht="11.25" customHeight="1">
      <c r="A19" s="286" t="s">
        <v>31</v>
      </c>
      <c r="B19" s="29" t="s">
        <v>198</v>
      </c>
      <c r="C19" s="29"/>
      <c r="D19" s="17"/>
      <c r="E19" s="357"/>
      <c r="F19" s="357"/>
      <c r="G19" s="9"/>
      <c r="H19" s="39"/>
      <c r="I19" s="18"/>
      <c r="J19" s="18"/>
      <c r="K19" s="51"/>
      <c r="M19" s="362"/>
    </row>
    <row r="20" spans="1:13" ht="11.25" customHeight="1">
      <c r="A20" s="286"/>
      <c r="B20" s="696" t="s">
        <v>304</v>
      </c>
      <c r="C20" s="30"/>
      <c r="D20" s="249">
        <v>3</v>
      </c>
      <c r="E20" s="366" t="s">
        <v>299</v>
      </c>
      <c r="F20" s="367">
        <v>1117</v>
      </c>
      <c r="G20" s="346">
        <v>12</v>
      </c>
      <c r="H20" s="346">
        <v>1105</v>
      </c>
      <c r="I20" s="346" t="s">
        <v>8</v>
      </c>
      <c r="J20" s="346" t="s">
        <v>8</v>
      </c>
      <c r="K20" s="51"/>
      <c r="M20" s="362"/>
    </row>
    <row r="21" spans="1:13" ht="9" customHeight="1">
      <c r="A21" s="258"/>
      <c r="B21" s="696"/>
      <c r="C21" s="37"/>
      <c r="D21" s="249"/>
      <c r="E21" s="357"/>
      <c r="F21" s="357"/>
      <c r="G21" s="9"/>
      <c r="H21" s="39"/>
      <c r="I21" s="18"/>
      <c r="J21" s="18"/>
      <c r="K21" s="51"/>
      <c r="M21" s="362"/>
    </row>
    <row r="22" spans="1:13" ht="11.25" customHeight="1">
      <c r="A22" s="358" t="s">
        <v>34</v>
      </c>
      <c r="B22" s="696" t="s">
        <v>35</v>
      </c>
      <c r="C22" s="37"/>
      <c r="D22" s="249">
        <v>5</v>
      </c>
      <c r="E22" s="357">
        <v>864</v>
      </c>
      <c r="F22" s="357">
        <v>1052</v>
      </c>
      <c r="G22" s="18" t="s">
        <v>8</v>
      </c>
      <c r="H22" s="18">
        <v>1052</v>
      </c>
      <c r="I22" s="18" t="s">
        <v>8</v>
      </c>
      <c r="J22" s="18" t="s">
        <v>8</v>
      </c>
      <c r="K22" s="51"/>
      <c r="M22" s="362"/>
    </row>
    <row r="23" spans="1:13" ht="9" customHeight="1">
      <c r="A23" s="258"/>
      <c r="B23" s="696"/>
      <c r="C23" s="37"/>
      <c r="D23" s="39"/>
      <c r="E23" s="357"/>
      <c r="F23" s="357"/>
      <c r="G23" s="9"/>
      <c r="H23" s="39"/>
      <c r="I23" s="18"/>
      <c r="J23" s="18"/>
      <c r="K23" s="51"/>
      <c r="M23" s="362"/>
    </row>
    <row r="24" spans="1:13" ht="11.25" customHeight="1">
      <c r="A24" s="286" t="s">
        <v>36</v>
      </c>
      <c r="B24" s="696" t="s">
        <v>37</v>
      </c>
      <c r="C24" s="30"/>
      <c r="D24" s="249">
        <v>4</v>
      </c>
      <c r="E24" s="357">
        <v>203</v>
      </c>
      <c r="F24" s="357">
        <v>141</v>
      </c>
      <c r="G24" s="18" t="s">
        <v>8</v>
      </c>
      <c r="H24" s="18">
        <v>141</v>
      </c>
      <c r="I24" s="18" t="s">
        <v>8</v>
      </c>
      <c r="J24" s="18" t="s">
        <v>8</v>
      </c>
      <c r="K24" s="51"/>
      <c r="M24" s="362"/>
    </row>
    <row r="25" spans="1:13" ht="9" customHeight="1">
      <c r="A25" s="258"/>
      <c r="B25" s="696"/>
      <c r="C25" s="37"/>
      <c r="D25" s="39"/>
      <c r="E25" s="357"/>
      <c r="F25" s="357"/>
      <c r="G25" s="9"/>
      <c r="H25" s="39"/>
      <c r="I25" s="18"/>
      <c r="J25" s="18"/>
      <c r="K25" s="51"/>
      <c r="M25" s="362"/>
    </row>
    <row r="26" spans="1:14" ht="11.25" customHeight="1">
      <c r="A26" s="358" t="s">
        <v>38</v>
      </c>
      <c r="B26" s="277" t="s">
        <v>797</v>
      </c>
      <c r="C26" s="35"/>
      <c r="D26" s="39"/>
      <c r="E26" s="357"/>
      <c r="F26" s="357"/>
      <c r="G26" s="9"/>
      <c r="H26" s="39"/>
      <c r="I26" s="18"/>
      <c r="J26" s="18"/>
      <c r="K26" s="51"/>
      <c r="L26" s="51"/>
      <c r="M26" s="51"/>
      <c r="N26" s="51"/>
    </row>
    <row r="27" spans="1:13" ht="11.25" customHeight="1">
      <c r="A27" s="358"/>
      <c r="B27" s="277" t="s">
        <v>353</v>
      </c>
      <c r="C27" s="35"/>
      <c r="D27" s="39"/>
      <c r="E27" s="357"/>
      <c r="F27" s="357"/>
      <c r="G27" s="9"/>
      <c r="H27" s="39"/>
      <c r="I27" s="18"/>
      <c r="J27" s="18"/>
      <c r="K27" s="51"/>
      <c r="M27" s="362"/>
    </row>
    <row r="28" spans="1:13" ht="11.25" customHeight="1">
      <c r="A28" s="358"/>
      <c r="B28" s="696" t="s">
        <v>326</v>
      </c>
      <c r="C28" s="37"/>
      <c r="D28" s="39">
        <v>5</v>
      </c>
      <c r="E28" s="357">
        <v>626</v>
      </c>
      <c r="F28" s="357">
        <v>743</v>
      </c>
      <c r="G28" s="18" t="s">
        <v>8</v>
      </c>
      <c r="H28" s="39">
        <v>743</v>
      </c>
      <c r="I28" s="18" t="s">
        <v>8</v>
      </c>
      <c r="J28" s="18" t="s">
        <v>8</v>
      </c>
      <c r="K28" s="51"/>
      <c r="M28" s="362"/>
    </row>
    <row r="29" spans="1:13" ht="9" customHeight="1">
      <c r="A29" s="258"/>
      <c r="B29" s="277"/>
      <c r="C29" s="35"/>
      <c r="D29" s="39"/>
      <c r="E29" s="357"/>
      <c r="F29" s="357"/>
      <c r="G29" s="9"/>
      <c r="H29" s="39"/>
      <c r="I29" s="18"/>
      <c r="J29" s="18"/>
      <c r="K29" s="51"/>
      <c r="M29" s="362"/>
    </row>
    <row r="30" spans="1:13" ht="11.25" customHeight="1">
      <c r="A30" s="358" t="s">
        <v>40</v>
      </c>
      <c r="B30" s="696" t="s">
        <v>201</v>
      </c>
      <c r="C30" s="37"/>
      <c r="D30" s="39">
        <v>34</v>
      </c>
      <c r="E30" s="357">
        <v>77551</v>
      </c>
      <c r="F30" s="357">
        <v>70017</v>
      </c>
      <c r="G30" s="18">
        <v>14795</v>
      </c>
      <c r="H30" s="39">
        <v>54668</v>
      </c>
      <c r="I30" s="18">
        <v>554</v>
      </c>
      <c r="J30" s="18" t="s">
        <v>8</v>
      </c>
      <c r="K30" s="51"/>
      <c r="M30" s="362"/>
    </row>
    <row r="31" spans="1:13" ht="9" customHeight="1">
      <c r="A31" s="258"/>
      <c r="B31" s="696"/>
      <c r="C31" s="37"/>
      <c r="D31" s="39"/>
      <c r="E31" s="357"/>
      <c r="F31" s="357"/>
      <c r="G31" s="9"/>
      <c r="H31" s="39"/>
      <c r="I31" s="18"/>
      <c r="J31" s="18"/>
      <c r="K31" s="51"/>
      <c r="M31" s="362"/>
    </row>
    <row r="32" spans="1:13" ht="11.25" customHeight="1">
      <c r="A32" s="358" t="s">
        <v>41</v>
      </c>
      <c r="B32" s="277" t="s">
        <v>202</v>
      </c>
      <c r="C32" s="35"/>
      <c r="D32" s="39"/>
      <c r="E32" s="357"/>
      <c r="F32" s="357"/>
      <c r="G32" s="9"/>
      <c r="H32" s="39"/>
      <c r="I32" s="39"/>
      <c r="J32" s="18"/>
      <c r="K32" s="51"/>
      <c r="M32" s="362"/>
    </row>
    <row r="33" spans="1:13" ht="11.25" customHeight="1">
      <c r="A33" s="358"/>
      <c r="B33" s="277" t="s">
        <v>307</v>
      </c>
      <c r="C33" s="343"/>
      <c r="D33" s="39"/>
      <c r="E33" s="357"/>
      <c r="F33" s="357"/>
      <c r="G33" s="9"/>
      <c r="H33" s="39"/>
      <c r="I33" s="18"/>
      <c r="J33" s="18"/>
      <c r="K33" s="51"/>
      <c r="M33" s="362"/>
    </row>
    <row r="34" spans="1:13" ht="11.25" customHeight="1">
      <c r="A34" s="358"/>
      <c r="B34" s="696" t="s">
        <v>308</v>
      </c>
      <c r="C34" s="37"/>
      <c r="D34" s="39">
        <v>2</v>
      </c>
      <c r="E34" s="366" t="s">
        <v>299</v>
      </c>
      <c r="F34" s="366" t="s">
        <v>299</v>
      </c>
      <c r="G34" s="346" t="s">
        <v>8</v>
      </c>
      <c r="H34" s="366" t="s">
        <v>299</v>
      </c>
      <c r="I34" s="346" t="s">
        <v>8</v>
      </c>
      <c r="J34" s="346" t="s">
        <v>8</v>
      </c>
      <c r="K34" s="51"/>
      <c r="M34" s="362"/>
    </row>
    <row r="35" spans="1:13" ht="9" customHeight="1">
      <c r="A35" s="258"/>
      <c r="B35" s="277"/>
      <c r="C35" s="35"/>
      <c r="D35" s="39"/>
      <c r="E35" s="357"/>
      <c r="F35" s="357"/>
      <c r="G35" s="9"/>
      <c r="H35" s="39"/>
      <c r="I35" s="39"/>
      <c r="J35" s="18"/>
      <c r="K35" s="51"/>
      <c r="M35" s="362"/>
    </row>
    <row r="36" spans="1:13" ht="11.25" customHeight="1">
      <c r="A36" s="358" t="s">
        <v>42</v>
      </c>
      <c r="B36" s="277" t="s">
        <v>82</v>
      </c>
      <c r="C36" s="35"/>
      <c r="D36" s="39"/>
      <c r="E36" s="357"/>
      <c r="F36" s="357"/>
      <c r="G36" s="9"/>
      <c r="H36" s="39"/>
      <c r="I36" s="39"/>
      <c r="J36" s="18"/>
      <c r="K36" s="51"/>
      <c r="M36" s="362"/>
    </row>
    <row r="37" spans="1:13" ht="11.25" customHeight="1">
      <c r="A37" s="368"/>
      <c r="B37" s="277" t="s">
        <v>309</v>
      </c>
      <c r="C37" s="35"/>
      <c r="D37" s="39"/>
      <c r="E37" s="357"/>
      <c r="F37" s="357"/>
      <c r="G37" s="9"/>
      <c r="H37" s="39"/>
      <c r="I37" s="18"/>
      <c r="J37" s="18"/>
      <c r="K37" s="51"/>
      <c r="M37" s="362"/>
    </row>
    <row r="38" spans="1:13" ht="11.25" customHeight="1">
      <c r="A38" s="368"/>
      <c r="B38" s="696" t="s">
        <v>206</v>
      </c>
      <c r="C38" s="37"/>
      <c r="D38" s="39">
        <v>24</v>
      </c>
      <c r="E38" s="357">
        <v>5512</v>
      </c>
      <c r="F38" s="357">
        <v>5721</v>
      </c>
      <c r="G38" s="18">
        <v>1619</v>
      </c>
      <c r="H38" s="18">
        <v>3526</v>
      </c>
      <c r="I38" s="18">
        <v>576</v>
      </c>
      <c r="J38" s="18" t="s">
        <v>8</v>
      </c>
      <c r="K38" s="49"/>
      <c r="M38" s="362"/>
    </row>
    <row r="39" spans="1:13" ht="9" customHeight="1">
      <c r="A39" s="258"/>
      <c r="B39" s="277"/>
      <c r="C39" s="35"/>
      <c r="D39" s="39"/>
      <c r="E39" s="357"/>
      <c r="F39" s="357"/>
      <c r="G39" s="9"/>
      <c r="H39" s="39"/>
      <c r="I39" s="18"/>
      <c r="J39" s="18"/>
      <c r="K39" s="51"/>
      <c r="M39" s="362"/>
    </row>
    <row r="40" spans="1:13" ht="11.25" customHeight="1">
      <c r="A40" s="358" t="s">
        <v>44</v>
      </c>
      <c r="B40" s="277" t="s">
        <v>207</v>
      </c>
      <c r="C40" s="35"/>
      <c r="D40" s="39"/>
      <c r="E40" s="357"/>
      <c r="F40" s="357"/>
      <c r="G40" s="9"/>
      <c r="H40" s="39"/>
      <c r="I40" s="18"/>
      <c r="J40" s="18"/>
      <c r="K40" s="51"/>
      <c r="M40" s="362"/>
    </row>
    <row r="41" spans="1:13" ht="11.25" customHeight="1">
      <c r="A41" s="358"/>
      <c r="B41" s="696" t="s">
        <v>337</v>
      </c>
      <c r="C41" s="37"/>
      <c r="D41" s="39">
        <v>3</v>
      </c>
      <c r="E41" s="357">
        <v>148</v>
      </c>
      <c r="F41" s="357">
        <v>87</v>
      </c>
      <c r="G41" s="18" t="s">
        <v>8</v>
      </c>
      <c r="H41" s="18">
        <v>87</v>
      </c>
      <c r="I41" s="18" t="s">
        <v>8</v>
      </c>
      <c r="J41" s="18" t="s">
        <v>8</v>
      </c>
      <c r="K41" s="51"/>
      <c r="M41" s="362"/>
    </row>
    <row r="42" spans="1:13" ht="9" customHeight="1">
      <c r="A42" s="258"/>
      <c r="B42" s="292"/>
      <c r="C42" s="7"/>
      <c r="D42" s="39"/>
      <c r="E42" s="357"/>
      <c r="F42" s="357"/>
      <c r="G42" s="9"/>
      <c r="H42" s="39"/>
      <c r="I42" s="18"/>
      <c r="J42" s="18"/>
      <c r="K42" s="51"/>
      <c r="M42" s="362"/>
    </row>
    <row r="43" spans="1:13" ht="11.25" customHeight="1">
      <c r="A43" s="358" t="s">
        <v>45</v>
      </c>
      <c r="B43" s="696" t="s">
        <v>216</v>
      </c>
      <c r="C43" s="37"/>
      <c r="D43" s="39">
        <v>16</v>
      </c>
      <c r="E43" s="357">
        <v>721</v>
      </c>
      <c r="F43" s="357">
        <v>1477</v>
      </c>
      <c r="G43" s="18" t="s">
        <v>8</v>
      </c>
      <c r="H43" s="18">
        <v>1477</v>
      </c>
      <c r="I43" s="18" t="s">
        <v>8</v>
      </c>
      <c r="J43" s="18" t="s">
        <v>8</v>
      </c>
      <c r="K43" s="51"/>
      <c r="M43" s="362"/>
    </row>
    <row r="44" spans="1:13" ht="9" customHeight="1">
      <c r="A44" s="258"/>
      <c r="B44" s="288"/>
      <c r="C44" s="7"/>
      <c r="D44" s="39"/>
      <c r="E44" s="357"/>
      <c r="F44" s="357"/>
      <c r="G44" s="18"/>
      <c r="H44" s="18"/>
      <c r="I44" s="18"/>
      <c r="J44" s="18"/>
      <c r="K44" s="51"/>
      <c r="M44" s="362"/>
    </row>
    <row r="45" spans="1:13" ht="11.25" customHeight="1">
      <c r="A45" s="358" t="s">
        <v>46</v>
      </c>
      <c r="B45" s="277" t="s">
        <v>209</v>
      </c>
      <c r="C45" s="35"/>
      <c r="D45" s="39"/>
      <c r="E45" s="357"/>
      <c r="F45" s="357"/>
      <c r="G45" s="18"/>
      <c r="H45" s="18"/>
      <c r="I45" s="18"/>
      <c r="J45" s="18"/>
      <c r="K45" s="49"/>
      <c r="M45" s="362"/>
    </row>
    <row r="46" spans="1:13" ht="11.25" customHeight="1">
      <c r="A46" s="345"/>
      <c r="B46" s="696" t="s">
        <v>313</v>
      </c>
      <c r="C46" s="37"/>
      <c r="D46" s="39">
        <v>318</v>
      </c>
      <c r="E46" s="357">
        <v>3674746</v>
      </c>
      <c r="F46" s="357">
        <v>3952181</v>
      </c>
      <c r="G46" s="18">
        <v>88154</v>
      </c>
      <c r="H46" s="18">
        <v>3819982</v>
      </c>
      <c r="I46" s="18">
        <v>12744</v>
      </c>
      <c r="J46" s="18">
        <v>31301</v>
      </c>
      <c r="K46" s="51"/>
      <c r="M46" s="362"/>
    </row>
    <row r="47" spans="1:13" ht="9" customHeight="1">
      <c r="A47" s="358"/>
      <c r="B47" s="277"/>
      <c r="C47" s="35"/>
      <c r="D47" s="39"/>
      <c r="E47" s="357"/>
      <c r="F47" s="357"/>
      <c r="G47" s="9"/>
      <c r="H47" s="39"/>
      <c r="I47" s="18"/>
      <c r="J47" s="18"/>
      <c r="K47" s="51"/>
      <c r="M47" s="362"/>
    </row>
    <row r="48" spans="1:13" ht="11.25" customHeight="1">
      <c r="A48" s="358" t="s">
        <v>52</v>
      </c>
      <c r="B48" s="277" t="s">
        <v>53</v>
      </c>
      <c r="C48" s="35"/>
      <c r="D48" s="39"/>
      <c r="E48" s="357"/>
      <c r="F48" s="357"/>
      <c r="G48" s="9"/>
      <c r="H48" s="39"/>
      <c r="I48" s="18"/>
      <c r="J48" s="18"/>
      <c r="K48" s="51"/>
      <c r="M48" s="362"/>
    </row>
    <row r="49" spans="1:13" ht="11.25" customHeight="1">
      <c r="A49" s="358"/>
      <c r="B49" s="277" t="s">
        <v>317</v>
      </c>
      <c r="C49" s="35"/>
      <c r="D49" s="39"/>
      <c r="E49" s="357"/>
      <c r="F49" s="357"/>
      <c r="G49" s="9"/>
      <c r="H49" s="39"/>
      <c r="I49" s="18"/>
      <c r="J49" s="18"/>
      <c r="K49" s="51"/>
      <c r="M49" s="362"/>
    </row>
    <row r="50" spans="1:13" ht="11.25" customHeight="1">
      <c r="A50" s="358"/>
      <c r="B50" s="277" t="s">
        <v>318</v>
      </c>
      <c r="C50" s="35"/>
      <c r="D50" s="39"/>
      <c r="E50" s="357"/>
      <c r="F50" s="357"/>
      <c r="G50" s="9"/>
      <c r="H50" s="39"/>
      <c r="I50" s="18"/>
      <c r="J50" s="18"/>
      <c r="K50" s="51"/>
      <c r="M50" s="362"/>
    </row>
    <row r="51" spans="1:13" ht="11.25" customHeight="1">
      <c r="A51" s="358"/>
      <c r="B51" s="696" t="s">
        <v>319</v>
      </c>
      <c r="C51" s="37"/>
      <c r="D51" s="39">
        <v>31</v>
      </c>
      <c r="E51" s="357">
        <v>323255</v>
      </c>
      <c r="F51" s="357">
        <v>389887</v>
      </c>
      <c r="G51" s="18">
        <v>75653</v>
      </c>
      <c r="H51" s="18">
        <v>298911</v>
      </c>
      <c r="I51" s="18">
        <v>15323</v>
      </c>
      <c r="J51" s="18" t="s">
        <v>8</v>
      </c>
      <c r="K51" s="51"/>
      <c r="M51" s="362"/>
    </row>
    <row r="52" spans="1:13" ht="9" customHeight="1">
      <c r="A52" s="358"/>
      <c r="B52" s="277"/>
      <c r="C52" s="285"/>
      <c r="D52" s="39"/>
      <c r="E52" s="357"/>
      <c r="F52" s="357"/>
      <c r="G52" s="9"/>
      <c r="H52" s="39"/>
      <c r="I52" s="39"/>
      <c r="J52" s="18"/>
      <c r="K52" s="51"/>
      <c r="M52" s="362"/>
    </row>
    <row r="53" spans="1:13" ht="11.25" customHeight="1">
      <c r="A53" s="358" t="s">
        <v>55</v>
      </c>
      <c r="B53" s="277" t="s">
        <v>214</v>
      </c>
      <c r="C53" s="35"/>
      <c r="D53" s="39"/>
      <c r="E53" s="357"/>
      <c r="F53" s="357"/>
      <c r="G53" s="9"/>
      <c r="H53" s="39"/>
      <c r="I53" s="18"/>
      <c r="J53" s="18"/>
      <c r="K53" s="51"/>
      <c r="M53" s="362"/>
    </row>
    <row r="54" spans="1:13" ht="11.25" customHeight="1">
      <c r="A54" s="358"/>
      <c r="B54" s="277" t="s">
        <v>366</v>
      </c>
      <c r="C54" s="35"/>
      <c r="D54" s="39"/>
      <c r="E54" s="357"/>
      <c r="F54" s="357"/>
      <c r="G54" s="9"/>
      <c r="H54" s="39"/>
      <c r="I54" s="18"/>
      <c r="J54" s="18"/>
      <c r="K54" s="51"/>
      <c r="M54" s="362"/>
    </row>
    <row r="55" spans="1:13" ht="11.25" customHeight="1">
      <c r="A55" s="358"/>
      <c r="B55" s="277" t="s">
        <v>320</v>
      </c>
      <c r="C55" s="35"/>
      <c r="D55" s="39"/>
      <c r="E55" s="357"/>
      <c r="F55" s="357"/>
      <c r="G55" s="9"/>
      <c r="H55" s="39"/>
      <c r="I55" s="18"/>
      <c r="J55" s="18"/>
      <c r="K55" s="51"/>
      <c r="M55" s="362"/>
    </row>
    <row r="56" spans="1:13" ht="11.25" customHeight="1">
      <c r="A56" s="368"/>
      <c r="B56" s="696" t="s">
        <v>321</v>
      </c>
      <c r="C56" s="37"/>
      <c r="D56" s="39">
        <v>15</v>
      </c>
      <c r="E56" s="357">
        <v>6596</v>
      </c>
      <c r="F56" s="357">
        <v>16143</v>
      </c>
      <c r="G56" s="18">
        <v>24</v>
      </c>
      <c r="H56" s="18">
        <v>16119</v>
      </c>
      <c r="I56" s="18" t="s">
        <v>8</v>
      </c>
      <c r="J56" s="18" t="s">
        <v>8</v>
      </c>
      <c r="K56" s="49"/>
      <c r="M56" s="362"/>
    </row>
    <row r="57" spans="1:13" ht="11.25" customHeight="1">
      <c r="A57" s="2"/>
      <c r="B57" s="696"/>
      <c r="C57" s="37"/>
      <c r="D57" s="39"/>
      <c r="E57" s="357"/>
      <c r="F57" s="357"/>
      <c r="G57" s="18"/>
      <c r="H57" s="18"/>
      <c r="I57" s="18"/>
      <c r="J57" s="18"/>
      <c r="K57" s="49"/>
      <c r="M57" s="362"/>
    </row>
    <row r="58" spans="1:13" ht="11.25" customHeight="1">
      <c r="A58" s="368">
        <v>200301</v>
      </c>
      <c r="B58" s="696" t="s">
        <v>465</v>
      </c>
      <c r="C58" s="37"/>
      <c r="D58" s="39">
        <v>2</v>
      </c>
      <c r="E58" s="366" t="s">
        <v>299</v>
      </c>
      <c r="F58" s="366" t="s">
        <v>299</v>
      </c>
      <c r="G58" s="366" t="s">
        <v>299</v>
      </c>
      <c r="H58" s="366" t="s">
        <v>299</v>
      </c>
      <c r="I58" s="346" t="s">
        <v>8</v>
      </c>
      <c r="J58" s="346" t="s">
        <v>8</v>
      </c>
      <c r="K58" s="49"/>
      <c r="M58" s="362"/>
    </row>
    <row r="59" spans="1:13" ht="11.25" customHeight="1">
      <c r="A59" s="368"/>
      <c r="B59" s="30"/>
      <c r="C59" s="37"/>
      <c r="D59" s="39"/>
      <c r="E59" s="357"/>
      <c r="F59" s="357"/>
      <c r="G59" s="18"/>
      <c r="H59" s="18"/>
      <c r="I59" s="18"/>
      <c r="J59" s="18"/>
      <c r="K59" s="49"/>
      <c r="M59" s="362"/>
    </row>
    <row r="60" spans="1:13" ht="11.25" customHeight="1">
      <c r="A60" s="244"/>
      <c r="B60" s="38"/>
      <c r="C60" s="35"/>
      <c r="D60" s="39"/>
      <c r="E60" s="357"/>
      <c r="F60" s="357"/>
      <c r="G60" s="9"/>
      <c r="H60" s="39"/>
      <c r="I60" s="18"/>
      <c r="J60" s="18"/>
      <c r="K60" s="49"/>
      <c r="M60" s="362"/>
    </row>
    <row r="61" spans="1:13" s="56" customFormat="1" ht="11.25" customHeight="1">
      <c r="A61" s="264"/>
      <c r="B61" s="261" t="s">
        <v>19</v>
      </c>
      <c r="C61" s="369"/>
      <c r="D61" s="21">
        <v>397</v>
      </c>
      <c r="E61" s="360">
        <v>4187399</v>
      </c>
      <c r="F61" s="360">
        <v>4519945</v>
      </c>
      <c r="G61" s="253">
        <v>252298</v>
      </c>
      <c r="H61" s="253">
        <v>4207148</v>
      </c>
      <c r="I61" s="253">
        <v>29197</v>
      </c>
      <c r="J61" s="253">
        <v>31301</v>
      </c>
      <c r="K61" s="355"/>
      <c r="M61" s="362"/>
    </row>
    <row r="62" spans="1:11" ht="11.25" customHeight="1">
      <c r="A62" s="52" t="s">
        <v>7</v>
      </c>
      <c r="C62" s="52"/>
      <c r="D62" s="46"/>
      <c r="E62" s="46"/>
      <c r="F62" s="46"/>
      <c r="G62" s="46"/>
      <c r="H62" s="46"/>
      <c r="I62" s="46"/>
      <c r="J62" s="46"/>
      <c r="K62" s="49"/>
    </row>
    <row r="63" spans="1:11" ht="11.25" customHeight="1">
      <c r="A63" s="1126" t="s">
        <v>459</v>
      </c>
      <c r="B63" s="1126"/>
      <c r="C63" s="1126"/>
      <c r="D63" s="1126"/>
      <c r="E63" s="1126"/>
      <c r="F63" s="1126"/>
      <c r="G63" s="1126"/>
      <c r="H63" s="1126"/>
      <c r="I63" s="1126"/>
      <c r="J63" s="1126"/>
      <c r="K63" s="361"/>
    </row>
    <row r="64" spans="1:11" ht="11.25" customHeight="1">
      <c r="A64" s="370"/>
      <c r="B64" s="370"/>
      <c r="C64" s="370"/>
      <c r="D64" s="370"/>
      <c r="E64" s="370"/>
      <c r="F64" s="370"/>
      <c r="G64" s="370"/>
      <c r="H64" s="370"/>
      <c r="I64" s="370"/>
      <c r="J64" s="370"/>
      <c r="K64" s="370"/>
    </row>
    <row r="65" spans="2:3" ht="11.25" customHeight="1">
      <c r="B65" s="148"/>
      <c r="C65" s="148"/>
    </row>
    <row r="66" spans="4:11" ht="11.25" customHeight="1">
      <c r="D66" s="46"/>
      <c r="E66" s="46"/>
      <c r="F66" s="46"/>
      <c r="G66" s="46"/>
      <c r="H66" s="46"/>
      <c r="I66" s="46"/>
      <c r="J66" s="46"/>
      <c r="K66" s="46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15">
    <mergeCell ref="A63:J6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H8:H12"/>
    <mergeCell ref="I8:I12"/>
    <mergeCell ref="J8:J12"/>
    <mergeCell ref="A3:J3"/>
    <mergeCell ref="E13:J13"/>
  </mergeCells>
  <printOptions/>
  <pageMargins left="0.5118110236220472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2011</oddHeader>
    <oddFooter>&amp;C 44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F49" sqref="F49"/>
    </sheetView>
  </sheetViews>
  <sheetFormatPr defaultColWidth="11.421875" defaultRowHeight="12.75"/>
  <cols>
    <col min="1" max="1" width="29.57421875" style="55" customWidth="1"/>
    <col min="2" max="2" width="0.85546875" style="55" customWidth="1"/>
    <col min="3" max="4" width="12.7109375" style="55" customWidth="1"/>
    <col min="5" max="5" width="15.57421875" style="55" customWidth="1"/>
    <col min="6" max="6" width="14.57421875" style="55" customWidth="1"/>
    <col min="7" max="10" width="12.8515625" style="55" customWidth="1"/>
    <col min="11" max="13" width="14.7109375" style="55" customWidth="1"/>
    <col min="14" max="16384" width="11.421875" style="55" customWidth="1"/>
  </cols>
  <sheetData>
    <row r="1" spans="2:6" s="83" customFormat="1" ht="12.75">
      <c r="B1" s="27"/>
      <c r="C1" s="27"/>
      <c r="D1" s="27"/>
      <c r="E1" s="27"/>
      <c r="F1" s="27"/>
    </row>
    <row r="2" spans="1:6" s="83" customFormat="1" ht="12.75">
      <c r="A2" s="27"/>
      <c r="B2" s="27"/>
      <c r="C2" s="27"/>
      <c r="D2" s="27"/>
      <c r="E2" s="27"/>
      <c r="F2" s="27"/>
    </row>
    <row r="3" spans="1:6" s="83" customFormat="1" ht="12.75">
      <c r="A3" s="1037" t="s">
        <v>466</v>
      </c>
      <c r="B3" s="1037"/>
      <c r="C3" s="1037"/>
      <c r="D3" s="1037"/>
      <c r="E3" s="1037"/>
      <c r="F3" s="1037"/>
    </row>
    <row r="4" spans="1:6" s="83" customFormat="1" ht="12.75">
      <c r="A4" s="1131" t="s">
        <v>467</v>
      </c>
      <c r="B4" s="1131"/>
      <c r="C4" s="1131"/>
      <c r="D4" s="1131"/>
      <c r="E4" s="1131"/>
      <c r="F4" s="1131"/>
    </row>
    <row r="5" spans="1:6" ht="11.25" customHeight="1">
      <c r="A5" s="2"/>
      <c r="B5" s="2"/>
      <c r="C5" s="2"/>
      <c r="D5" s="2"/>
      <c r="E5" s="2"/>
      <c r="F5" s="2"/>
    </row>
    <row r="6" spans="1:6" ht="11.25" customHeight="1">
      <c r="A6" s="1051" t="s">
        <v>468</v>
      </c>
      <c r="B6" s="1052"/>
      <c r="C6" s="1132" t="s">
        <v>469</v>
      </c>
      <c r="D6" s="1133"/>
      <c r="E6" s="1030" t="s">
        <v>470</v>
      </c>
      <c r="F6" s="1032" t="s">
        <v>471</v>
      </c>
    </row>
    <row r="7" spans="1:7" ht="11.25" customHeight="1">
      <c r="A7" s="1053"/>
      <c r="B7" s="1054"/>
      <c r="C7" s="1134"/>
      <c r="D7" s="1135"/>
      <c r="E7" s="1043"/>
      <c r="F7" s="1050"/>
      <c r="G7" s="77"/>
    </row>
    <row r="8" spans="1:7" ht="39.75" customHeight="1">
      <c r="A8" s="1053"/>
      <c r="B8" s="1054"/>
      <c r="C8" s="1134"/>
      <c r="D8" s="1135"/>
      <c r="E8" s="1043"/>
      <c r="F8" s="1050"/>
      <c r="G8" s="77"/>
    </row>
    <row r="9" spans="1:7" ht="9.75">
      <c r="A9" s="1053"/>
      <c r="B9" s="1054"/>
      <c r="C9" s="1136"/>
      <c r="D9" s="1137"/>
      <c r="E9" s="1044"/>
      <c r="F9" s="1033"/>
      <c r="G9" s="77"/>
    </row>
    <row r="10" spans="1:6" ht="12" customHeight="1">
      <c r="A10" s="1055"/>
      <c r="B10" s="1056"/>
      <c r="C10" s="1034" t="s">
        <v>2</v>
      </c>
      <c r="D10" s="1035"/>
      <c r="E10" s="3" t="s">
        <v>3</v>
      </c>
      <c r="F10" s="225" t="s">
        <v>472</v>
      </c>
    </row>
    <row r="11" spans="1:6" ht="11.25" customHeight="1">
      <c r="A11" s="256"/>
      <c r="B11" s="371"/>
      <c r="C11" s="256"/>
      <c r="D11" s="256"/>
      <c r="E11" s="256"/>
      <c r="F11" s="256"/>
    </row>
    <row r="12" spans="1:6" ht="19.5" customHeight="1">
      <c r="A12" s="248" t="s">
        <v>473</v>
      </c>
      <c r="B12" s="248"/>
      <c r="C12" s="1127">
        <v>342</v>
      </c>
      <c r="D12" s="1128"/>
      <c r="E12" s="23">
        <v>3561331</v>
      </c>
      <c r="F12" s="23">
        <v>64503000</v>
      </c>
    </row>
    <row r="13" spans="1:6" ht="19.5" customHeight="1">
      <c r="A13" s="248" t="s">
        <v>474</v>
      </c>
      <c r="B13" s="248"/>
      <c r="C13" s="1127">
        <v>26</v>
      </c>
      <c r="D13" s="1128">
        <v>3</v>
      </c>
      <c r="E13" s="23">
        <v>227024</v>
      </c>
      <c r="F13" s="23">
        <v>2517000</v>
      </c>
    </row>
    <row r="14" spans="1:6" ht="19.5" customHeight="1">
      <c r="A14" s="248" t="s">
        <v>475</v>
      </c>
      <c r="B14" s="248"/>
      <c r="C14" s="1127">
        <v>29</v>
      </c>
      <c r="D14" s="1128">
        <v>3</v>
      </c>
      <c r="E14" s="23">
        <v>333912</v>
      </c>
      <c r="F14" s="23">
        <v>9458000</v>
      </c>
    </row>
    <row r="15" spans="1:6" ht="19.5" customHeight="1">
      <c r="A15" s="248" t="s">
        <v>476</v>
      </c>
      <c r="B15" s="248"/>
      <c r="C15" s="1127">
        <v>4</v>
      </c>
      <c r="D15" s="1128">
        <v>77</v>
      </c>
      <c r="E15" s="23">
        <v>65132</v>
      </c>
      <c r="F15" s="23">
        <v>440000</v>
      </c>
    </row>
    <row r="16" spans="1:6" ht="19.5" customHeight="1">
      <c r="A16" s="248" t="s">
        <v>477</v>
      </c>
      <c r="B16" s="248"/>
      <c r="C16" s="1127" t="s">
        <v>8</v>
      </c>
      <c r="D16" s="1128"/>
      <c r="E16" s="18" t="s">
        <v>8</v>
      </c>
      <c r="F16" s="18" t="s">
        <v>8</v>
      </c>
    </row>
    <row r="17" spans="1:6" ht="11.25" customHeight="1">
      <c r="A17" s="248"/>
      <c r="B17" s="248"/>
      <c r="C17" s="1127"/>
      <c r="D17" s="1128"/>
      <c r="E17" s="23"/>
      <c r="F17" s="23"/>
    </row>
    <row r="18" spans="1:8" s="56" customFormat="1" ht="19.5" customHeight="1">
      <c r="A18" s="372" t="s">
        <v>478</v>
      </c>
      <c r="B18" s="373"/>
      <c r="C18" s="1129">
        <v>401</v>
      </c>
      <c r="D18" s="1130">
        <v>97</v>
      </c>
      <c r="E18" s="360">
        <v>4187399</v>
      </c>
      <c r="F18" s="25">
        <v>76918000</v>
      </c>
      <c r="G18" s="362"/>
      <c r="H18" s="362"/>
    </row>
    <row r="19" spans="1:7" ht="19.5" customHeight="1">
      <c r="A19" s="248" t="s">
        <v>479</v>
      </c>
      <c r="B19" s="233"/>
      <c r="C19" s="1127">
        <v>63</v>
      </c>
      <c r="D19" s="1128"/>
      <c r="E19" s="23">
        <v>744200</v>
      </c>
      <c r="F19" s="23">
        <v>6182000</v>
      </c>
      <c r="G19" s="374"/>
    </row>
    <row r="20" spans="1:6" ht="11.25" customHeight="1">
      <c r="A20" s="2" t="s">
        <v>7</v>
      </c>
      <c r="B20" s="2"/>
      <c r="C20" s="2"/>
      <c r="D20" s="2"/>
      <c r="E20" s="2"/>
      <c r="F20" s="2"/>
    </row>
    <row r="21" spans="1:6" ht="15" customHeight="1">
      <c r="A21" s="2" t="s">
        <v>480</v>
      </c>
      <c r="B21" s="2"/>
      <c r="C21" s="2"/>
      <c r="D21" s="2"/>
      <c r="E21" s="2"/>
      <c r="F21" s="2"/>
    </row>
    <row r="22" spans="1:6" ht="15" customHeight="1">
      <c r="A22" s="2"/>
      <c r="B22" s="2"/>
      <c r="C22" s="2"/>
      <c r="D22" s="2"/>
      <c r="E22" s="2"/>
      <c r="F22" s="2"/>
    </row>
    <row r="23" spans="1:8" ht="44.25" customHeight="1">
      <c r="A23" s="2"/>
      <c r="B23" s="2"/>
      <c r="C23" s="2"/>
      <c r="D23" s="2"/>
      <c r="E23" s="2"/>
      <c r="F23" s="2"/>
      <c r="H23" s="145"/>
    </row>
    <row r="24" spans="1:13" ht="12.75">
      <c r="A24" s="1037" t="s">
        <v>481</v>
      </c>
      <c r="B24" s="1037"/>
      <c r="C24" s="1037"/>
      <c r="D24" s="1037"/>
      <c r="E24" s="1037"/>
      <c r="F24" s="1037"/>
      <c r="G24" s="1085"/>
      <c r="H24" s="1085"/>
      <c r="I24" s="1085"/>
      <c r="J24" s="1085"/>
      <c r="K24" s="1085"/>
      <c r="L24" s="1085"/>
      <c r="M24" s="1085"/>
    </row>
    <row r="25" spans="1:13" ht="12.75">
      <c r="A25" s="1037" t="s">
        <v>482</v>
      </c>
      <c r="B25" s="1037"/>
      <c r="C25" s="1037"/>
      <c r="D25" s="1037"/>
      <c r="E25" s="1037"/>
      <c r="F25" s="1037"/>
      <c r="G25" s="224"/>
      <c r="H25" s="224"/>
      <c r="I25" s="224"/>
      <c r="J25" s="224"/>
      <c r="K25" s="224"/>
      <c r="L25" s="224"/>
      <c r="M25" s="224"/>
    </row>
    <row r="26" spans="1:13" ht="11.25" customHeight="1">
      <c r="A26" s="2"/>
      <c r="B26" s="2"/>
      <c r="C26" s="2"/>
      <c r="D26" s="2"/>
      <c r="E26" s="2"/>
      <c r="F26" s="2"/>
      <c r="G26" s="1085"/>
      <c r="H26" s="1085"/>
      <c r="I26" s="1085"/>
      <c r="J26" s="1085"/>
      <c r="K26" s="1085"/>
      <c r="L26" s="1085"/>
      <c r="M26" s="1085"/>
    </row>
    <row r="27" spans="1:15" ht="11.25" customHeight="1">
      <c r="A27" s="1051" t="s">
        <v>83</v>
      </c>
      <c r="B27" s="1052"/>
      <c r="C27" s="1030" t="s">
        <v>483</v>
      </c>
      <c r="D27" s="1030" t="s">
        <v>484</v>
      </c>
      <c r="E27" s="1030" t="s">
        <v>485</v>
      </c>
      <c r="F27" s="1032" t="s">
        <v>486</v>
      </c>
      <c r="J27" s="1053"/>
      <c r="K27" s="1053"/>
      <c r="L27" s="1053"/>
      <c r="M27" s="1053"/>
      <c r="N27" s="1053"/>
      <c r="O27" s="1053"/>
    </row>
    <row r="28" spans="1:15" ht="9.75">
      <c r="A28" s="1053"/>
      <c r="B28" s="1054"/>
      <c r="C28" s="1038"/>
      <c r="D28" s="1038"/>
      <c r="E28" s="1038"/>
      <c r="F28" s="1050"/>
      <c r="J28" s="1053"/>
      <c r="K28" s="1053"/>
      <c r="L28" s="1053"/>
      <c r="M28" s="1053"/>
      <c r="N28" s="1053"/>
      <c r="O28" s="1053"/>
    </row>
    <row r="29" spans="1:15" ht="9.75">
      <c r="A29" s="1053"/>
      <c r="B29" s="1054"/>
      <c r="C29" s="1038"/>
      <c r="D29" s="1038"/>
      <c r="E29" s="1038"/>
      <c r="F29" s="1050"/>
      <c r="J29" s="1053"/>
      <c r="K29" s="1053"/>
      <c r="L29" s="1053"/>
      <c r="M29" s="1053"/>
      <c r="N29" s="1053"/>
      <c r="O29" s="1053"/>
    </row>
    <row r="30" spans="1:15" ht="9.75">
      <c r="A30" s="1053"/>
      <c r="B30" s="1054"/>
      <c r="C30" s="1038"/>
      <c r="D30" s="1038"/>
      <c r="E30" s="1038"/>
      <c r="F30" s="1050"/>
      <c r="J30" s="1053"/>
      <c r="K30" s="1053"/>
      <c r="L30" s="1053"/>
      <c r="M30" s="1053"/>
      <c r="N30" s="1053"/>
      <c r="O30" s="1053"/>
    </row>
    <row r="31" spans="1:15" ht="9.75">
      <c r="A31" s="1053"/>
      <c r="B31" s="1054"/>
      <c r="C31" s="1038"/>
      <c r="D31" s="1038"/>
      <c r="E31" s="1038"/>
      <c r="F31" s="1050"/>
      <c r="J31" s="1053"/>
      <c r="K31" s="1053"/>
      <c r="L31" s="1053"/>
      <c r="M31" s="1053"/>
      <c r="N31" s="1053"/>
      <c r="O31" s="1053"/>
    </row>
    <row r="32" spans="1:25" ht="9.75">
      <c r="A32" s="1053"/>
      <c r="B32" s="1054"/>
      <c r="C32" s="1038"/>
      <c r="D32" s="1038"/>
      <c r="E32" s="1038"/>
      <c r="F32" s="1050"/>
      <c r="G32" s="59"/>
      <c r="H32" s="59"/>
      <c r="I32" s="59"/>
      <c r="J32" s="1053"/>
      <c r="K32" s="1053"/>
      <c r="L32" s="1053"/>
      <c r="M32" s="1053"/>
      <c r="N32" s="1053"/>
      <c r="O32" s="1053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9.75">
      <c r="A33" s="1053"/>
      <c r="B33" s="1054"/>
      <c r="C33" s="1038"/>
      <c r="D33" s="1038"/>
      <c r="E33" s="1038"/>
      <c r="F33" s="1050"/>
      <c r="G33" s="84"/>
      <c r="H33" s="84"/>
      <c r="I33" s="84"/>
      <c r="J33" s="1053"/>
      <c r="K33" s="1053"/>
      <c r="L33" s="1053"/>
      <c r="M33" s="1053"/>
      <c r="N33" s="1053"/>
      <c r="O33" s="1053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2.75" customHeight="1">
      <c r="A34" s="1053"/>
      <c r="B34" s="1054"/>
      <c r="C34" s="1031"/>
      <c r="D34" s="1031"/>
      <c r="E34" s="1031"/>
      <c r="F34" s="1033"/>
      <c r="G34" s="84"/>
      <c r="H34" s="84"/>
      <c r="I34" s="84"/>
      <c r="J34" s="1053"/>
      <c r="K34" s="1053"/>
      <c r="L34" s="1053"/>
      <c r="M34" s="1053"/>
      <c r="N34" s="1053"/>
      <c r="O34" s="1053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25" ht="9.75">
      <c r="A35" s="1055"/>
      <c r="B35" s="1056"/>
      <c r="C35" s="1034" t="s">
        <v>3</v>
      </c>
      <c r="D35" s="1035"/>
      <c r="E35" s="1035"/>
      <c r="F35" s="1035"/>
      <c r="G35" s="84"/>
      <c r="H35" s="84"/>
      <c r="I35" s="84"/>
      <c r="J35" s="1053"/>
      <c r="K35" s="1053"/>
      <c r="L35" s="1125"/>
      <c r="M35" s="1125"/>
      <c r="N35" s="1125"/>
      <c r="O35" s="1125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9.75">
      <c r="A36" s="2"/>
      <c r="B36" s="2"/>
      <c r="C36" s="375"/>
      <c r="D36" s="2"/>
      <c r="E36" s="2"/>
      <c r="F36" s="2"/>
      <c r="G36" s="84"/>
      <c r="H36" s="84"/>
      <c r="I36" s="84"/>
      <c r="J36" s="84"/>
      <c r="K36" s="84"/>
      <c r="L36" s="84"/>
      <c r="M36" s="84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4.25" customHeight="1">
      <c r="A37" s="376" t="s">
        <v>16</v>
      </c>
      <c r="B37" s="248"/>
      <c r="C37" s="326">
        <v>758</v>
      </c>
      <c r="D37" s="13">
        <v>8133</v>
      </c>
      <c r="E37" s="13">
        <v>270</v>
      </c>
      <c r="F37" s="13">
        <v>6219</v>
      </c>
      <c r="G37" s="374"/>
      <c r="H37" s="85"/>
      <c r="I37" s="59"/>
      <c r="J37" s="705"/>
      <c r="K37" s="705"/>
      <c r="L37" s="51"/>
      <c r="M37" s="705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2" customHeight="1">
      <c r="A38" s="63"/>
      <c r="B38" s="63"/>
      <c r="C38" s="49"/>
      <c r="D38" s="49"/>
      <c r="E38" s="49"/>
      <c r="F38" s="49"/>
      <c r="G38" s="1090"/>
      <c r="H38" s="1090"/>
      <c r="I38" s="59"/>
      <c r="J38" s="377"/>
      <c r="K38" s="377"/>
      <c r="L38" s="51"/>
      <c r="M38" s="377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2" customHeight="1">
      <c r="A39" s="63"/>
      <c r="B39" s="63"/>
      <c r="C39" s="49"/>
      <c r="D39" s="49"/>
      <c r="E39" s="49"/>
      <c r="F39" s="49"/>
      <c r="G39" s="68"/>
      <c r="H39" s="85"/>
      <c r="I39" s="59"/>
      <c r="J39" s="705"/>
      <c r="K39" s="705"/>
      <c r="L39" s="705"/>
      <c r="M39" s="705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2" customHeight="1">
      <c r="A40" s="63"/>
      <c r="B40" s="63"/>
      <c r="C40" s="49"/>
      <c r="D40" s="49"/>
      <c r="E40" s="49"/>
      <c r="F40" s="49"/>
      <c r="G40" s="1090"/>
      <c r="H40" s="1090"/>
      <c r="I40" s="59"/>
      <c r="J40" s="377"/>
      <c r="K40" s="377"/>
      <c r="L40" s="377"/>
      <c r="M40" s="377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2" customHeight="1">
      <c r="A41" s="63"/>
      <c r="B41" s="63"/>
      <c r="C41" s="49"/>
      <c r="D41" s="49"/>
      <c r="E41" s="49"/>
      <c r="F41" s="49"/>
      <c r="G41" s="1090"/>
      <c r="H41" s="1090"/>
      <c r="I41" s="59"/>
      <c r="J41" s="705"/>
      <c r="K41" s="377"/>
      <c r="L41" s="377"/>
      <c r="M41" s="377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2" customHeight="1">
      <c r="A42" s="63"/>
      <c r="B42" s="63"/>
      <c r="C42" s="49"/>
      <c r="D42" s="49"/>
      <c r="E42" s="49"/>
      <c r="F42" s="49"/>
      <c r="G42" s="59"/>
      <c r="H42" s="94"/>
      <c r="I42" s="378"/>
      <c r="J42" s="379"/>
      <c r="K42" s="379"/>
      <c r="L42" s="379"/>
      <c r="M42" s="37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2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25.5" customHeight="1">
      <c r="A44" s="63"/>
      <c r="B44" s="378"/>
      <c r="C44" s="50"/>
      <c r="D44" s="50"/>
      <c r="E44" s="50"/>
      <c r="F44" s="50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7:25" ht="9.75"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7:25" ht="9.75"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7:25" ht="9.75"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7:25" ht="9.75"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7:25" ht="9.75"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7:25" ht="9.75"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7:25" ht="9.7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7:25" ht="9.7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7:25" ht="9.7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</sheetData>
  <sheetProtection/>
  <mergeCells count="34">
    <mergeCell ref="A3:F3"/>
    <mergeCell ref="C12:D12"/>
    <mergeCell ref="C13:D13"/>
    <mergeCell ref="C14:D14"/>
    <mergeCell ref="C15:D15"/>
    <mergeCell ref="C16:D16"/>
    <mergeCell ref="A4:F4"/>
    <mergeCell ref="A6:B10"/>
    <mergeCell ref="C6:D9"/>
    <mergeCell ref="E6:E9"/>
    <mergeCell ref="D27:D34"/>
    <mergeCell ref="E27:E34"/>
    <mergeCell ref="F6:F9"/>
    <mergeCell ref="C10:D10"/>
    <mergeCell ref="C17:D17"/>
    <mergeCell ref="C18:D18"/>
    <mergeCell ref="C19:D19"/>
    <mergeCell ref="A24:F24"/>
    <mergeCell ref="G41:H41"/>
    <mergeCell ref="L27:L34"/>
    <mergeCell ref="G24:M24"/>
    <mergeCell ref="A25:F25"/>
    <mergeCell ref="G26:M26"/>
    <mergeCell ref="O27:O34"/>
    <mergeCell ref="C35:F35"/>
    <mergeCell ref="L35:O35"/>
    <mergeCell ref="A27:B35"/>
    <mergeCell ref="C27:C34"/>
    <mergeCell ref="M27:M34"/>
    <mergeCell ref="N27:N34"/>
    <mergeCell ref="F27:F34"/>
    <mergeCell ref="J27:K35"/>
    <mergeCell ref="G38:H38"/>
    <mergeCell ref="G40:H40"/>
  </mergeCells>
  <printOptions/>
  <pageMargins left="0.984251968503937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&amp;U1.3 Abfallentsorgung in Anlagen zur Thermischen Behandlung&amp;R&amp;"Arial,Kursiv"&amp;9&amp;UAbfallwirtschaft in Bayern 2011</oddHeader>
    <oddFooter>&amp;C 45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I49" sqref="I49"/>
    </sheetView>
  </sheetViews>
  <sheetFormatPr defaultColWidth="11.421875" defaultRowHeight="12.75"/>
  <cols>
    <col min="1" max="1" width="6.57421875" style="83" customWidth="1"/>
    <col min="2" max="2" width="40.7109375" style="83" customWidth="1"/>
    <col min="3" max="3" width="0.85546875" style="83" customWidth="1"/>
    <col min="4" max="4" width="6.140625" style="83" customWidth="1"/>
    <col min="5" max="5" width="8.7109375" style="83" customWidth="1"/>
    <col min="6" max="6" width="8.8515625" style="83" customWidth="1"/>
    <col min="7" max="7" width="6.57421875" style="83" customWidth="1"/>
    <col min="8" max="8" width="8.8515625" style="83" customWidth="1"/>
    <col min="9" max="9" width="8.00390625" style="83" customWidth="1"/>
    <col min="10" max="10" width="6.8515625" style="83" customWidth="1"/>
    <col min="11" max="11" width="9.421875" style="83" customWidth="1"/>
    <col min="12" max="12" width="9.28125" style="83" customWidth="1"/>
    <col min="13" max="16384" width="11.421875" style="83" customWidth="1"/>
  </cols>
  <sheetData>
    <row r="1" spans="2:12" ht="12.75">
      <c r="B1" s="27"/>
      <c r="C1" s="27"/>
      <c r="D1" s="27"/>
      <c r="E1" s="27"/>
      <c r="F1" s="27"/>
      <c r="G1" s="27"/>
      <c r="H1" s="27"/>
      <c r="I1" s="27"/>
      <c r="J1" s="27"/>
      <c r="K1" s="224"/>
      <c r="L1" s="224"/>
    </row>
    <row r="2" spans="1:12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24"/>
      <c r="L2" s="224"/>
    </row>
    <row r="3" spans="1:12" ht="12.75">
      <c r="A3" s="1037" t="s">
        <v>487</v>
      </c>
      <c r="B3" s="1037"/>
      <c r="C3" s="1037"/>
      <c r="D3" s="1037"/>
      <c r="E3" s="1037"/>
      <c r="F3" s="1037"/>
      <c r="G3" s="1037"/>
      <c r="H3" s="1037"/>
      <c r="I3" s="1037"/>
      <c r="J3" s="1037"/>
      <c r="K3" s="224"/>
      <c r="L3" s="224"/>
    </row>
    <row r="4" spans="1:12" ht="12.75">
      <c r="A4" s="1037" t="s">
        <v>332</v>
      </c>
      <c r="B4" s="1037"/>
      <c r="C4" s="1037"/>
      <c r="D4" s="1037"/>
      <c r="E4" s="1037"/>
      <c r="F4" s="1037"/>
      <c r="G4" s="1037"/>
      <c r="H4" s="1037"/>
      <c r="I4" s="1037"/>
      <c r="J4" s="1037"/>
      <c r="K4" s="224"/>
      <c r="L4" s="224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55"/>
      <c r="L5" s="55"/>
    </row>
    <row r="6" spans="1:12" ht="12.75" customHeight="1">
      <c r="A6" s="1052" t="s">
        <v>416</v>
      </c>
      <c r="B6" s="1057" t="s">
        <v>43</v>
      </c>
      <c r="C6" s="1058"/>
      <c r="D6" s="1030" t="s">
        <v>417</v>
      </c>
      <c r="E6" s="1030" t="s">
        <v>488</v>
      </c>
      <c r="F6" s="1030" t="s">
        <v>489</v>
      </c>
      <c r="G6" s="1079" t="s">
        <v>1</v>
      </c>
      <c r="H6" s="1080"/>
      <c r="I6" s="1080"/>
      <c r="J6" s="1080"/>
      <c r="K6" s="84"/>
      <c r="L6" s="84"/>
    </row>
    <row r="7" spans="1:12" ht="12.75" customHeight="1">
      <c r="A7" s="1054"/>
      <c r="B7" s="1060"/>
      <c r="C7" s="1061"/>
      <c r="D7" s="1038"/>
      <c r="E7" s="1038"/>
      <c r="F7" s="1038"/>
      <c r="G7" s="1032" t="s">
        <v>454</v>
      </c>
      <c r="H7" s="1082" t="s">
        <v>279</v>
      </c>
      <c r="I7" s="1083"/>
      <c r="J7" s="1083"/>
      <c r="K7" s="88"/>
      <c r="L7" s="88"/>
    </row>
    <row r="8" spans="1:12" ht="12.75" customHeight="1">
      <c r="A8" s="1054"/>
      <c r="B8" s="1060"/>
      <c r="C8" s="1061"/>
      <c r="D8" s="1038"/>
      <c r="E8" s="1038"/>
      <c r="F8" s="1038"/>
      <c r="G8" s="1050"/>
      <c r="H8" s="1030" t="s">
        <v>16</v>
      </c>
      <c r="I8" s="1030" t="s">
        <v>17</v>
      </c>
      <c r="J8" s="1051" t="s">
        <v>18</v>
      </c>
      <c r="K8" s="88"/>
      <c r="L8" s="84"/>
    </row>
    <row r="9" spans="1:12" ht="12.75">
      <c r="A9" s="1054"/>
      <c r="B9" s="1060"/>
      <c r="C9" s="1061"/>
      <c r="D9" s="1038"/>
      <c r="E9" s="1038"/>
      <c r="F9" s="1038"/>
      <c r="G9" s="1050"/>
      <c r="H9" s="1038"/>
      <c r="I9" s="1038"/>
      <c r="J9" s="1053"/>
      <c r="K9" s="88"/>
      <c r="L9" s="84"/>
    </row>
    <row r="10" spans="1:12" ht="12.75">
      <c r="A10" s="1054"/>
      <c r="B10" s="1060"/>
      <c r="C10" s="1061"/>
      <c r="D10" s="1038"/>
      <c r="E10" s="1038"/>
      <c r="F10" s="1038"/>
      <c r="G10" s="1050"/>
      <c r="H10" s="1038"/>
      <c r="I10" s="1038"/>
      <c r="J10" s="1053"/>
      <c r="K10" s="88"/>
      <c r="L10" s="84"/>
    </row>
    <row r="11" spans="1:12" ht="12.75">
      <c r="A11" s="1054"/>
      <c r="B11" s="1060"/>
      <c r="C11" s="1061"/>
      <c r="D11" s="1038"/>
      <c r="E11" s="1038"/>
      <c r="F11" s="1038"/>
      <c r="G11" s="1050"/>
      <c r="H11" s="1038"/>
      <c r="I11" s="1038"/>
      <c r="J11" s="1053"/>
      <c r="K11" s="84"/>
      <c r="L11" s="84"/>
    </row>
    <row r="12" spans="1:12" ht="14.25" customHeight="1">
      <c r="A12" s="1054"/>
      <c r="B12" s="1060"/>
      <c r="C12" s="1061"/>
      <c r="D12" s="1038"/>
      <c r="E12" s="1038"/>
      <c r="F12" s="1038"/>
      <c r="G12" s="1050"/>
      <c r="H12" s="1038"/>
      <c r="I12" s="1038"/>
      <c r="J12" s="1053"/>
      <c r="K12" s="84"/>
      <c r="L12" s="84"/>
    </row>
    <row r="13" spans="1:12" ht="14.25" customHeight="1">
      <c r="A13" s="1056"/>
      <c r="B13" s="1063"/>
      <c r="C13" s="1064"/>
      <c r="D13" s="3" t="s">
        <v>420</v>
      </c>
      <c r="E13" s="1034" t="s">
        <v>3</v>
      </c>
      <c r="F13" s="1035"/>
      <c r="G13" s="1035"/>
      <c r="H13" s="1035"/>
      <c r="I13" s="1035"/>
      <c r="J13" s="1035"/>
      <c r="K13" s="380"/>
      <c r="L13" s="381"/>
    </row>
    <row r="14" spans="1:12" ht="9.75" customHeight="1">
      <c r="A14" s="88"/>
      <c r="B14" s="84"/>
      <c r="C14" s="84"/>
      <c r="D14" s="382"/>
      <c r="E14" s="226"/>
      <c r="F14" s="226"/>
      <c r="G14" s="226"/>
      <c r="H14" s="226"/>
      <c r="I14" s="226"/>
      <c r="J14" s="226"/>
      <c r="K14" s="380"/>
      <c r="L14" s="381"/>
    </row>
    <row r="15" spans="1:12" ht="11.25" customHeight="1">
      <c r="A15" s="1138" t="s">
        <v>5</v>
      </c>
      <c r="B15" s="1138"/>
      <c r="C15" s="1138"/>
      <c r="D15" s="1138"/>
      <c r="E15" s="1138"/>
      <c r="F15" s="1138"/>
      <c r="G15" s="1138"/>
      <c r="H15" s="1138"/>
      <c r="I15" s="1138"/>
      <c r="J15" s="1138"/>
      <c r="K15" s="383"/>
      <c r="L15" s="383"/>
    </row>
    <row r="16" spans="1:12" ht="7.5" customHeight="1">
      <c r="A16" s="384"/>
      <c r="B16" s="385"/>
      <c r="C16" s="385"/>
      <c r="D16" s="385"/>
      <c r="E16" s="386"/>
      <c r="F16" s="386"/>
      <c r="G16" s="53"/>
      <c r="H16" s="53"/>
      <c r="I16" s="387"/>
      <c r="J16" s="388"/>
      <c r="K16" s="388"/>
      <c r="L16" s="388"/>
    </row>
    <row r="17" spans="1:12" ht="11.25" customHeight="1">
      <c r="A17" s="389" t="s">
        <v>490</v>
      </c>
      <c r="B17" s="67" t="s">
        <v>82</v>
      </c>
      <c r="C17" s="67"/>
      <c r="D17" s="390"/>
      <c r="E17" s="386"/>
      <c r="F17" s="386"/>
      <c r="G17" s="388"/>
      <c r="I17" s="388"/>
      <c r="J17" s="388"/>
      <c r="K17" s="388"/>
      <c r="L17" s="388"/>
    </row>
    <row r="18" spans="1:13" ht="11.25" customHeight="1">
      <c r="A18" s="389"/>
      <c r="B18" s="67" t="s">
        <v>309</v>
      </c>
      <c r="C18" s="67"/>
      <c r="D18" s="391"/>
      <c r="E18" s="51"/>
      <c r="F18" s="51"/>
      <c r="G18" s="388"/>
      <c r="I18" s="388"/>
      <c r="J18" s="388"/>
      <c r="K18" s="388"/>
      <c r="L18" s="388"/>
      <c r="M18" s="386"/>
    </row>
    <row r="19" spans="2:12" ht="11.25" customHeight="1">
      <c r="B19" s="706" t="s">
        <v>206</v>
      </c>
      <c r="C19" s="70"/>
      <c r="D19" s="249">
        <v>6</v>
      </c>
      <c r="E19" s="357">
        <v>14143</v>
      </c>
      <c r="F19" s="357">
        <v>8163</v>
      </c>
      <c r="G19" s="18">
        <v>14</v>
      </c>
      <c r="H19" s="18">
        <v>5336</v>
      </c>
      <c r="I19" s="18">
        <v>2561</v>
      </c>
      <c r="J19" s="18">
        <v>252</v>
      </c>
      <c r="K19" s="388"/>
      <c r="L19" s="388"/>
    </row>
    <row r="20" spans="2:12" ht="7.5" customHeight="1">
      <c r="B20" s="392"/>
      <c r="C20" s="67"/>
      <c r="D20" s="277"/>
      <c r="E20" s="357"/>
      <c r="F20" s="357"/>
      <c r="G20" s="270"/>
      <c r="H20" s="15"/>
      <c r="I20" s="347"/>
      <c r="J20" s="347"/>
      <c r="K20" s="388"/>
      <c r="L20" s="388"/>
    </row>
    <row r="21" spans="1:12" ht="11.25" customHeight="1">
      <c r="A21" s="389" t="s">
        <v>92</v>
      </c>
      <c r="B21" s="70" t="s">
        <v>491</v>
      </c>
      <c r="C21" s="67"/>
      <c r="D21" s="249">
        <v>100</v>
      </c>
      <c r="E21" s="357">
        <v>1121392</v>
      </c>
      <c r="F21" s="357">
        <v>1109353</v>
      </c>
      <c r="G21" s="18">
        <v>196</v>
      </c>
      <c r="H21" s="18">
        <v>976452</v>
      </c>
      <c r="I21" s="18">
        <v>109701</v>
      </c>
      <c r="J21" s="18">
        <v>23003</v>
      </c>
      <c r="K21" s="388"/>
      <c r="L21" s="388"/>
    </row>
    <row r="22" spans="1:12" ht="7.5" customHeight="1">
      <c r="A22" s="389"/>
      <c r="B22" s="67"/>
      <c r="C22" s="63"/>
      <c r="D22" s="288"/>
      <c r="E22" s="357"/>
      <c r="F22" s="357"/>
      <c r="G22" s="255"/>
      <c r="H22" s="15"/>
      <c r="I22" s="255"/>
      <c r="J22" s="255"/>
      <c r="K22" s="388"/>
      <c r="L22" s="388"/>
    </row>
    <row r="23" spans="1:12" ht="11.25" customHeight="1">
      <c r="A23" s="389" t="s">
        <v>93</v>
      </c>
      <c r="B23" s="67" t="s">
        <v>492</v>
      </c>
      <c r="C23" s="67"/>
      <c r="D23" s="277"/>
      <c r="E23" s="357"/>
      <c r="F23" s="357"/>
      <c r="G23" s="255"/>
      <c r="H23" s="15"/>
      <c r="I23" s="255"/>
      <c r="J23" s="255"/>
      <c r="K23" s="388"/>
      <c r="L23" s="388"/>
    </row>
    <row r="24" spans="1:12" ht="11.25" customHeight="1">
      <c r="A24" s="389"/>
      <c r="B24" s="67" t="s">
        <v>493</v>
      </c>
      <c r="C24" s="67"/>
      <c r="D24" s="393"/>
      <c r="E24" s="357"/>
      <c r="F24" s="357"/>
      <c r="G24" s="394"/>
      <c r="H24" s="15"/>
      <c r="I24" s="394"/>
      <c r="J24" s="394"/>
      <c r="K24" s="388"/>
      <c r="L24" s="388"/>
    </row>
    <row r="25" spans="1:12" ht="11.25" customHeight="1">
      <c r="A25" s="389"/>
      <c r="B25" s="70" t="s">
        <v>494</v>
      </c>
      <c r="C25" s="67"/>
      <c r="D25" s="249">
        <v>26</v>
      </c>
      <c r="E25" s="357">
        <v>53611</v>
      </c>
      <c r="F25" s="357">
        <v>47893</v>
      </c>
      <c r="G25" s="18">
        <v>1</v>
      </c>
      <c r="H25" s="18">
        <v>39484</v>
      </c>
      <c r="I25" s="18">
        <v>8408</v>
      </c>
      <c r="J25" s="18" t="s">
        <v>8</v>
      </c>
      <c r="K25" s="388"/>
      <c r="L25" s="388"/>
    </row>
    <row r="26" spans="1:12" ht="7.5" customHeight="1">
      <c r="A26" s="389"/>
      <c r="B26" s="67"/>
      <c r="C26" s="67"/>
      <c r="D26" s="249"/>
      <c r="E26" s="357"/>
      <c r="F26" s="357"/>
      <c r="G26" s="18"/>
      <c r="H26" s="18"/>
      <c r="I26" s="18"/>
      <c r="J26" s="18"/>
      <c r="K26" s="388"/>
      <c r="L26" s="388"/>
    </row>
    <row r="27" spans="1:12" ht="11.25" customHeight="1">
      <c r="A27" s="389" t="s">
        <v>47</v>
      </c>
      <c r="B27" s="70" t="s">
        <v>495</v>
      </c>
      <c r="C27" s="63"/>
      <c r="D27" s="249">
        <v>18</v>
      </c>
      <c r="E27" s="357">
        <v>101926</v>
      </c>
      <c r="F27" s="357">
        <v>112342</v>
      </c>
      <c r="G27" s="18" t="s">
        <v>8</v>
      </c>
      <c r="H27" s="18">
        <v>111009</v>
      </c>
      <c r="I27" s="18">
        <v>1333</v>
      </c>
      <c r="J27" s="18" t="s">
        <v>8</v>
      </c>
      <c r="K27" s="388"/>
      <c r="L27" s="388"/>
    </row>
    <row r="28" spans="1:12" ht="7.5" customHeight="1">
      <c r="A28" s="389"/>
      <c r="B28" s="67"/>
      <c r="C28" s="68"/>
      <c r="D28" s="249"/>
      <c r="E28" s="357"/>
      <c r="F28" s="357"/>
      <c r="G28" s="18"/>
      <c r="H28" s="18"/>
      <c r="I28" s="18"/>
      <c r="J28" s="18"/>
      <c r="K28" s="388"/>
      <c r="L28" s="388"/>
    </row>
    <row r="29" spans="1:12" ht="11.25" customHeight="1">
      <c r="A29" s="389" t="s">
        <v>48</v>
      </c>
      <c r="B29" s="70" t="s">
        <v>496</v>
      </c>
      <c r="C29" s="71"/>
      <c r="D29" s="249">
        <v>34</v>
      </c>
      <c r="E29" s="357">
        <v>150441</v>
      </c>
      <c r="F29" s="357">
        <v>165522</v>
      </c>
      <c r="G29" s="18">
        <v>567</v>
      </c>
      <c r="H29" s="18">
        <v>140793</v>
      </c>
      <c r="I29" s="18">
        <v>23245</v>
      </c>
      <c r="J29" s="18">
        <v>918</v>
      </c>
      <c r="K29" s="388"/>
      <c r="L29" s="388"/>
    </row>
    <row r="30" spans="1:12" ht="7.5" customHeight="1">
      <c r="A30" s="389"/>
      <c r="B30" s="67"/>
      <c r="C30" s="67"/>
      <c r="D30" s="249"/>
      <c r="E30" s="357"/>
      <c r="F30" s="357"/>
      <c r="G30" s="18"/>
      <c r="H30" s="18"/>
      <c r="I30" s="18"/>
      <c r="J30" s="18"/>
      <c r="K30" s="388"/>
      <c r="L30" s="388"/>
    </row>
    <row r="31" spans="1:12" ht="11.25" customHeight="1">
      <c r="A31" s="389" t="s">
        <v>497</v>
      </c>
      <c r="B31" s="70" t="s">
        <v>498</v>
      </c>
      <c r="C31" s="67"/>
      <c r="D31" s="249">
        <v>21</v>
      </c>
      <c r="E31" s="357">
        <v>128596</v>
      </c>
      <c r="F31" s="357">
        <v>119206</v>
      </c>
      <c r="G31" s="18" t="s">
        <v>8</v>
      </c>
      <c r="H31" s="18">
        <v>115547</v>
      </c>
      <c r="I31" s="18">
        <v>3643</v>
      </c>
      <c r="J31" s="18">
        <v>16</v>
      </c>
      <c r="K31" s="388"/>
      <c r="L31" s="388"/>
    </row>
    <row r="32" spans="1:13" ht="7.5" customHeight="1">
      <c r="A32" s="389"/>
      <c r="B32" s="67"/>
      <c r="C32" s="71"/>
      <c r="D32" s="249"/>
      <c r="E32" s="357"/>
      <c r="F32" s="357"/>
      <c r="G32" s="18"/>
      <c r="H32" s="18"/>
      <c r="I32" s="18"/>
      <c r="J32" s="18"/>
      <c r="K32" s="388"/>
      <c r="L32" s="388"/>
      <c r="M32" s="388"/>
    </row>
    <row r="33" spans="1:12" ht="11.25" customHeight="1">
      <c r="A33" s="389" t="s">
        <v>499</v>
      </c>
      <c r="B33" s="67" t="s">
        <v>500</v>
      </c>
      <c r="C33" s="63"/>
      <c r="D33" s="249"/>
      <c r="E33" s="357"/>
      <c r="F33" s="357"/>
      <c r="G33" s="18"/>
      <c r="H33" s="18"/>
      <c r="I33" s="18"/>
      <c r="J33" s="18"/>
      <c r="K33" s="388"/>
      <c r="L33" s="388"/>
    </row>
    <row r="34" spans="1:12" ht="11.25" customHeight="1">
      <c r="A34" s="389"/>
      <c r="B34" s="70" t="s">
        <v>501</v>
      </c>
      <c r="C34" s="63"/>
      <c r="D34" s="249">
        <v>70</v>
      </c>
      <c r="E34" s="357">
        <v>220322</v>
      </c>
      <c r="F34" s="357">
        <v>247162</v>
      </c>
      <c r="G34" s="18">
        <v>4255</v>
      </c>
      <c r="H34" s="18">
        <v>236660</v>
      </c>
      <c r="I34" s="18">
        <v>6247</v>
      </c>
      <c r="J34" s="18" t="s">
        <v>8</v>
      </c>
      <c r="K34" s="388"/>
      <c r="L34" s="388"/>
    </row>
    <row r="35" spans="1:12" ht="7.5" customHeight="1">
      <c r="A35" s="389"/>
      <c r="B35" s="67"/>
      <c r="C35" s="67"/>
      <c r="D35" s="249"/>
      <c r="E35" s="357"/>
      <c r="F35" s="357"/>
      <c r="G35" s="18"/>
      <c r="H35" s="18"/>
      <c r="I35" s="18"/>
      <c r="J35" s="18"/>
      <c r="K35" s="388"/>
      <c r="L35" s="388"/>
    </row>
    <row r="36" spans="1:12" ht="11.25" customHeight="1">
      <c r="A36" s="389" t="s">
        <v>502</v>
      </c>
      <c r="B36" s="70" t="s">
        <v>503</v>
      </c>
      <c r="C36" s="67"/>
      <c r="D36" s="249">
        <v>34</v>
      </c>
      <c r="E36" s="357">
        <v>122078</v>
      </c>
      <c r="F36" s="357">
        <v>125540</v>
      </c>
      <c r="G36" s="18">
        <v>14</v>
      </c>
      <c r="H36" s="18">
        <v>109554</v>
      </c>
      <c r="I36" s="18">
        <v>9801</v>
      </c>
      <c r="J36" s="18">
        <v>6171</v>
      </c>
      <c r="K36" s="388"/>
      <c r="L36" s="388"/>
    </row>
    <row r="37" spans="1:12" ht="7.5" customHeight="1">
      <c r="A37" s="389"/>
      <c r="B37" s="67"/>
      <c r="C37" s="67"/>
      <c r="D37" s="249"/>
      <c r="E37" s="357"/>
      <c r="F37" s="357"/>
      <c r="G37" s="18"/>
      <c r="H37" s="18"/>
      <c r="I37" s="18"/>
      <c r="J37" s="18"/>
      <c r="K37" s="388"/>
      <c r="L37" s="388"/>
    </row>
    <row r="38" spans="1:13" ht="11.25" customHeight="1">
      <c r="A38" s="395">
        <v>200101</v>
      </c>
      <c r="B38" s="67" t="s">
        <v>504</v>
      </c>
      <c r="C38" s="71"/>
      <c r="D38" s="249"/>
      <c r="E38" s="357"/>
      <c r="F38" s="357"/>
      <c r="G38" s="18"/>
      <c r="H38" s="18"/>
      <c r="I38" s="18"/>
      <c r="J38" s="18"/>
      <c r="K38" s="388"/>
      <c r="L38" s="388"/>
      <c r="M38" s="388"/>
    </row>
    <row r="39" spans="1:12" ht="11.25" customHeight="1">
      <c r="A39" s="389"/>
      <c r="B39" s="70" t="s">
        <v>505</v>
      </c>
      <c r="C39" s="71"/>
      <c r="D39" s="249">
        <v>77</v>
      </c>
      <c r="E39" s="357">
        <v>1246707</v>
      </c>
      <c r="F39" s="357">
        <v>1294731</v>
      </c>
      <c r="G39" s="18">
        <v>11</v>
      </c>
      <c r="H39" s="18">
        <v>1087490</v>
      </c>
      <c r="I39" s="18">
        <v>191715</v>
      </c>
      <c r="J39" s="18">
        <v>15514</v>
      </c>
      <c r="K39" s="388"/>
      <c r="L39" s="388"/>
    </row>
    <row r="40" spans="1:12" ht="7.5" customHeight="1">
      <c r="A40" s="389"/>
      <c r="B40" s="67"/>
      <c r="C40" s="71"/>
      <c r="D40" s="249"/>
      <c r="E40" s="357"/>
      <c r="F40" s="357"/>
      <c r="G40" s="18"/>
      <c r="H40" s="18"/>
      <c r="I40" s="18"/>
      <c r="J40" s="18"/>
      <c r="K40" s="388"/>
      <c r="L40" s="388"/>
    </row>
    <row r="41" spans="1:12" ht="11.25" customHeight="1">
      <c r="A41" s="389" t="s">
        <v>506</v>
      </c>
      <c r="B41" s="67" t="s">
        <v>504</v>
      </c>
      <c r="C41" s="71"/>
      <c r="D41" s="249"/>
      <c r="E41" s="357"/>
      <c r="F41" s="357"/>
      <c r="G41" s="18"/>
      <c r="H41" s="18"/>
      <c r="I41" s="18"/>
      <c r="J41" s="18"/>
      <c r="K41" s="388"/>
      <c r="L41" s="388"/>
    </row>
    <row r="42" spans="1:12" ht="11.25" customHeight="1">
      <c r="A42" s="389"/>
      <c r="B42" s="70" t="s">
        <v>507</v>
      </c>
      <c r="C42" s="71"/>
      <c r="D42" s="249">
        <v>24</v>
      </c>
      <c r="E42" s="357">
        <v>37227</v>
      </c>
      <c r="F42" s="357">
        <v>46442</v>
      </c>
      <c r="G42" s="18" t="s">
        <v>8</v>
      </c>
      <c r="H42" s="18">
        <v>42884</v>
      </c>
      <c r="I42" s="18">
        <v>96</v>
      </c>
      <c r="J42" s="18">
        <v>3462</v>
      </c>
      <c r="K42" s="388"/>
      <c r="L42" s="388"/>
    </row>
    <row r="43" spans="1:12" ht="7.5" customHeight="1">
      <c r="A43" s="389"/>
      <c r="B43" s="67"/>
      <c r="C43" s="71"/>
      <c r="D43" s="249"/>
      <c r="E43" s="357"/>
      <c r="F43" s="357"/>
      <c r="G43" s="18"/>
      <c r="H43" s="18"/>
      <c r="I43" s="18"/>
      <c r="J43" s="18"/>
      <c r="K43" s="388"/>
      <c r="L43" s="388"/>
    </row>
    <row r="44" spans="1:12" ht="11.25" customHeight="1">
      <c r="A44" s="389" t="s">
        <v>508</v>
      </c>
      <c r="B44" s="70" t="s">
        <v>230</v>
      </c>
      <c r="C44" s="71"/>
      <c r="D44" s="249">
        <v>54</v>
      </c>
      <c r="E44" s="357">
        <v>252174</v>
      </c>
      <c r="F44" s="357">
        <v>259676</v>
      </c>
      <c r="G44" s="18">
        <v>1</v>
      </c>
      <c r="H44" s="18">
        <v>253287</v>
      </c>
      <c r="I44" s="18">
        <v>6389</v>
      </c>
      <c r="J44" s="18" t="s">
        <v>8</v>
      </c>
      <c r="K44" s="388"/>
      <c r="L44" s="388"/>
    </row>
    <row r="45" spans="1:12" ht="7.5" customHeight="1">
      <c r="A45" s="78"/>
      <c r="B45" s="385"/>
      <c r="C45" s="71"/>
      <c r="D45" s="697"/>
      <c r="E45" s="357"/>
      <c r="F45" s="357"/>
      <c r="G45" s="255"/>
      <c r="H45" s="15"/>
      <c r="I45" s="255"/>
      <c r="J45" s="394"/>
      <c r="K45" s="386"/>
      <c r="L45" s="388"/>
    </row>
    <row r="46" spans="1:12" ht="11.25" customHeight="1">
      <c r="A46" s="78"/>
      <c r="B46" s="54" t="s">
        <v>19</v>
      </c>
      <c r="C46" s="63"/>
      <c r="D46" s="326">
        <v>197</v>
      </c>
      <c r="E46" s="360">
        <v>3691479</v>
      </c>
      <c r="F46" s="360">
        <v>3778767</v>
      </c>
      <c r="G46" s="176">
        <v>5107</v>
      </c>
      <c r="H46" s="176">
        <v>3349436</v>
      </c>
      <c r="I46" s="176">
        <v>372830</v>
      </c>
      <c r="J46" s="176">
        <v>51394</v>
      </c>
      <c r="K46" s="374"/>
      <c r="L46" s="362"/>
    </row>
    <row r="47" spans="1:12" ht="14.25" customHeight="1">
      <c r="A47" s="78"/>
      <c r="B47" s="63"/>
      <c r="C47" s="63"/>
      <c r="D47" s="72"/>
      <c r="E47" s="386"/>
      <c r="F47" s="386"/>
      <c r="G47" s="386"/>
      <c r="H47" s="386"/>
      <c r="I47" s="386"/>
      <c r="J47" s="386"/>
      <c r="K47" s="388"/>
      <c r="L47" s="388"/>
    </row>
    <row r="48" spans="1:12" ht="11.25" customHeight="1">
      <c r="A48" s="1139" t="s">
        <v>509</v>
      </c>
      <c r="B48" s="1139"/>
      <c r="C48" s="1139"/>
      <c r="D48" s="1139"/>
      <c r="E48" s="1139"/>
      <c r="F48" s="1139"/>
      <c r="G48" s="1139"/>
      <c r="H48" s="1139"/>
      <c r="I48" s="1139"/>
      <c r="J48" s="1139"/>
      <c r="K48" s="1139"/>
      <c r="L48" s="51"/>
    </row>
    <row r="49" spans="1:12" ht="7.5" customHeight="1">
      <c r="A49" s="78"/>
      <c r="B49" s="385"/>
      <c r="C49" s="385"/>
      <c r="D49" s="385"/>
      <c r="E49" s="386"/>
      <c r="F49" s="386"/>
      <c r="G49" s="53"/>
      <c r="H49" s="53"/>
      <c r="I49" s="387"/>
      <c r="J49" s="387"/>
      <c r="K49" s="388"/>
      <c r="L49" s="388"/>
    </row>
    <row r="50" spans="1:12" ht="11.25" customHeight="1">
      <c r="A50" s="78" t="s">
        <v>510</v>
      </c>
      <c r="B50" s="392" t="s">
        <v>808</v>
      </c>
      <c r="C50" s="385"/>
      <c r="D50" s="392"/>
      <c r="E50" s="386"/>
      <c r="F50" s="386"/>
      <c r="G50" s="53"/>
      <c r="H50" s="53"/>
      <c r="I50" s="387"/>
      <c r="J50" s="387"/>
      <c r="K50" s="388"/>
      <c r="L50" s="388"/>
    </row>
    <row r="51" spans="1:12" ht="11.25" customHeight="1">
      <c r="A51" s="389"/>
      <c r="B51" s="698" t="s">
        <v>511</v>
      </c>
      <c r="C51" s="67"/>
      <c r="D51" s="249">
        <v>19</v>
      </c>
      <c r="E51" s="357">
        <v>13524</v>
      </c>
      <c r="F51" s="357">
        <v>11237</v>
      </c>
      <c r="G51" s="18">
        <v>14</v>
      </c>
      <c r="H51" s="18">
        <v>10511</v>
      </c>
      <c r="I51" s="18">
        <v>712</v>
      </c>
      <c r="J51" s="18" t="s">
        <v>8</v>
      </c>
      <c r="K51" s="396"/>
      <c r="L51" s="388"/>
    </row>
    <row r="52" spans="1:12" ht="7.5" customHeight="1">
      <c r="A52" s="389"/>
      <c r="B52" s="71"/>
      <c r="C52" s="67"/>
      <c r="D52" s="249"/>
      <c r="E52" s="357"/>
      <c r="F52" s="357"/>
      <c r="G52" s="18"/>
      <c r="H52" s="18"/>
      <c r="I52" s="18"/>
      <c r="J52" s="18"/>
      <c r="K52" s="388"/>
      <c r="L52" s="388"/>
    </row>
    <row r="53" spans="1:12" ht="11.25" customHeight="1">
      <c r="A53" s="389" t="s">
        <v>512</v>
      </c>
      <c r="B53" s="71" t="s">
        <v>809</v>
      </c>
      <c r="C53" s="71"/>
      <c r="D53" s="249">
        <v>9</v>
      </c>
      <c r="E53" s="357">
        <v>17882</v>
      </c>
      <c r="F53" s="357">
        <v>3815</v>
      </c>
      <c r="G53" s="18">
        <v>47</v>
      </c>
      <c r="H53" s="18">
        <v>3425</v>
      </c>
      <c r="I53" s="18">
        <v>310</v>
      </c>
      <c r="J53" s="18">
        <v>33</v>
      </c>
      <c r="K53" s="388"/>
      <c r="L53" s="388"/>
    </row>
    <row r="54" spans="1:10" ht="7.5" customHeight="1">
      <c r="A54" s="389"/>
      <c r="B54" s="68"/>
      <c r="C54" s="68"/>
      <c r="D54" s="249"/>
      <c r="E54" s="357"/>
      <c r="F54" s="357"/>
      <c r="G54" s="18"/>
      <c r="H54" s="18"/>
      <c r="I54" s="18"/>
      <c r="J54" s="18"/>
    </row>
    <row r="55" spans="1:10" ht="11.25" customHeight="1">
      <c r="A55" s="395">
        <v>200123</v>
      </c>
      <c r="B55" s="68" t="s">
        <v>513</v>
      </c>
      <c r="C55" s="68"/>
      <c r="D55" s="249"/>
      <c r="E55" s="357"/>
      <c r="F55" s="357"/>
      <c r="G55" s="18"/>
      <c r="H55" s="18"/>
      <c r="I55" s="18"/>
      <c r="J55" s="18"/>
    </row>
    <row r="56" spans="2:12" ht="11.25" customHeight="1">
      <c r="B56" s="798" t="s">
        <v>810</v>
      </c>
      <c r="C56" s="67"/>
      <c r="D56" s="249"/>
      <c r="E56" s="357"/>
      <c r="F56" s="357"/>
      <c r="G56" s="18"/>
      <c r="H56" s="18"/>
      <c r="I56" s="18"/>
      <c r="J56" s="18"/>
      <c r="K56" s="388"/>
      <c r="L56" s="388"/>
    </row>
    <row r="57" spans="1:12" ht="11.25" customHeight="1">
      <c r="A57" s="389"/>
      <c r="B57" s="698" t="s">
        <v>514</v>
      </c>
      <c r="C57" s="71"/>
      <c r="D57" s="249">
        <v>3</v>
      </c>
      <c r="E57" s="357">
        <v>15884</v>
      </c>
      <c r="F57" s="357">
        <v>16291</v>
      </c>
      <c r="G57" s="18" t="s">
        <v>8</v>
      </c>
      <c r="H57" s="18">
        <v>12919</v>
      </c>
      <c r="I57" s="18">
        <v>3371</v>
      </c>
      <c r="J57" s="18" t="s">
        <v>8</v>
      </c>
      <c r="K57" s="388"/>
      <c r="L57" s="388"/>
    </row>
    <row r="58" spans="1:12" ht="7.5" customHeight="1">
      <c r="A58" s="78"/>
      <c r="B58" s="698"/>
      <c r="C58" s="71"/>
      <c r="D58" s="249"/>
      <c r="E58" s="357"/>
      <c r="F58" s="357"/>
      <c r="G58" s="18"/>
      <c r="H58" s="18"/>
      <c r="I58" s="18"/>
      <c r="J58" s="18"/>
      <c r="K58" s="388"/>
      <c r="L58" s="388"/>
    </row>
    <row r="59" spans="1:12" ht="11.25" customHeight="1">
      <c r="A59" s="78" t="s">
        <v>515</v>
      </c>
      <c r="B59" s="397" t="s">
        <v>513</v>
      </c>
      <c r="C59" s="67"/>
      <c r="D59" s="249"/>
      <c r="E59" s="357"/>
      <c r="F59" s="357"/>
      <c r="G59" s="18"/>
      <c r="H59" s="18"/>
      <c r="I59" s="18"/>
      <c r="J59" s="18"/>
      <c r="K59" s="388"/>
      <c r="L59" s="388"/>
    </row>
    <row r="60" spans="1:12" ht="11.25" customHeight="1">
      <c r="A60" s="78"/>
      <c r="B60" s="397" t="s">
        <v>811</v>
      </c>
      <c r="C60" s="67"/>
      <c r="D60" s="249"/>
      <c r="E60" s="357"/>
      <c r="F60" s="357"/>
      <c r="G60" s="18"/>
      <c r="H60" s="18"/>
      <c r="I60" s="18"/>
      <c r="J60" s="18"/>
      <c r="K60" s="388"/>
      <c r="L60" s="388"/>
    </row>
    <row r="61" spans="1:12" ht="11.25" customHeight="1">
      <c r="A61" s="78"/>
      <c r="B61" s="397" t="s">
        <v>812</v>
      </c>
      <c r="C61" s="71"/>
      <c r="D61" s="249"/>
      <c r="E61" s="357"/>
      <c r="F61" s="357"/>
      <c r="G61" s="18"/>
      <c r="H61" s="18"/>
      <c r="I61" s="18"/>
      <c r="J61" s="18"/>
      <c r="K61" s="388"/>
      <c r="L61" s="388"/>
    </row>
    <row r="62" spans="1:12" ht="11.25" customHeight="1">
      <c r="A62" s="78"/>
      <c r="B62" s="698" t="s">
        <v>514</v>
      </c>
      <c r="C62" s="71"/>
      <c r="D62" s="249">
        <v>23</v>
      </c>
      <c r="E62" s="357">
        <v>77659</v>
      </c>
      <c r="F62" s="357">
        <v>76220</v>
      </c>
      <c r="G62" s="18" t="s">
        <v>8</v>
      </c>
      <c r="H62" s="18">
        <v>71137</v>
      </c>
      <c r="I62" s="18">
        <v>5083</v>
      </c>
      <c r="J62" s="18" t="s">
        <v>8</v>
      </c>
      <c r="K62" s="388"/>
      <c r="L62" s="388"/>
    </row>
    <row r="63" spans="1:12" ht="7.5" customHeight="1">
      <c r="A63" s="78"/>
      <c r="B63" s="698"/>
      <c r="C63" s="71"/>
      <c r="D63" s="249"/>
      <c r="E63" s="357"/>
      <c r="F63" s="357"/>
      <c r="G63" s="18"/>
      <c r="H63" s="18"/>
      <c r="I63" s="18"/>
      <c r="J63" s="18"/>
      <c r="K63" s="388"/>
      <c r="L63" s="388"/>
    </row>
    <row r="64" spans="1:12" ht="11.25" customHeight="1">
      <c r="A64" s="78" t="s">
        <v>516</v>
      </c>
      <c r="B64" s="397" t="s">
        <v>513</v>
      </c>
      <c r="C64" s="71"/>
      <c r="D64" s="249"/>
      <c r="E64" s="357"/>
      <c r="F64" s="357"/>
      <c r="G64" s="18"/>
      <c r="H64" s="18"/>
      <c r="I64" s="18"/>
      <c r="J64" s="18"/>
      <c r="K64" s="388"/>
      <c r="L64" s="388"/>
    </row>
    <row r="65" spans="1:12" ht="11.25" customHeight="1">
      <c r="A65" s="78"/>
      <c r="B65" s="397" t="s">
        <v>811</v>
      </c>
      <c r="C65" s="71"/>
      <c r="D65" s="249"/>
      <c r="E65" s="357"/>
      <c r="F65" s="357"/>
      <c r="G65" s="18"/>
      <c r="H65" s="18"/>
      <c r="I65" s="18"/>
      <c r="J65" s="18"/>
      <c r="K65" s="388"/>
      <c r="L65" s="388"/>
    </row>
    <row r="66" spans="1:12" ht="11.25" customHeight="1">
      <c r="A66" s="78"/>
      <c r="B66" s="698" t="s">
        <v>517</v>
      </c>
      <c r="C66" s="71"/>
      <c r="D66" s="249">
        <v>18</v>
      </c>
      <c r="E66" s="357">
        <v>14435</v>
      </c>
      <c r="F66" s="357">
        <v>27123</v>
      </c>
      <c r="G66" s="18" t="s">
        <v>8</v>
      </c>
      <c r="H66" s="18">
        <v>23937</v>
      </c>
      <c r="I66" s="18">
        <v>3162</v>
      </c>
      <c r="J66" s="18">
        <v>24</v>
      </c>
      <c r="K66" s="388"/>
      <c r="L66" s="388"/>
    </row>
    <row r="67" spans="1:12" ht="7.5" customHeight="1">
      <c r="A67" s="78"/>
      <c r="B67" s="71"/>
      <c r="C67" s="71"/>
      <c r="D67" s="697"/>
      <c r="E67" s="357"/>
      <c r="F67" s="357"/>
      <c r="G67" s="18"/>
      <c r="H67" s="15"/>
      <c r="I67" s="347"/>
      <c r="J67" s="347"/>
      <c r="K67" s="388"/>
      <c r="L67" s="388"/>
    </row>
    <row r="68" spans="1:12" ht="11.25" customHeight="1">
      <c r="A68" s="56"/>
      <c r="B68" s="54" t="s">
        <v>19</v>
      </c>
      <c r="C68" s="140"/>
      <c r="D68" s="326">
        <v>66</v>
      </c>
      <c r="E68" s="360">
        <v>143444</v>
      </c>
      <c r="F68" s="360">
        <v>139907</v>
      </c>
      <c r="G68" s="176">
        <v>79</v>
      </c>
      <c r="H68" s="176">
        <v>126555</v>
      </c>
      <c r="I68" s="176">
        <v>12901</v>
      </c>
      <c r="J68" s="261">
        <v>373</v>
      </c>
      <c r="K68" s="374"/>
      <c r="L68" s="388"/>
    </row>
    <row r="69" spans="1:12" ht="11.25" customHeight="1">
      <c r="A69" s="52" t="s">
        <v>7</v>
      </c>
      <c r="B69" s="55"/>
      <c r="C69" s="55"/>
      <c r="D69" s="52"/>
      <c r="E69" s="55"/>
      <c r="F69" s="55"/>
      <c r="G69" s="55"/>
      <c r="H69" s="55"/>
      <c r="I69" s="55"/>
      <c r="J69" s="55"/>
      <c r="K69" s="55"/>
      <c r="L69" s="55"/>
    </row>
    <row r="70" spans="1:12" ht="18" customHeight="1">
      <c r="A70" s="1074" t="s">
        <v>518</v>
      </c>
      <c r="B70" s="1074"/>
      <c r="C70" s="1074"/>
      <c r="D70" s="1074"/>
      <c r="E70" s="1074"/>
      <c r="F70" s="1074"/>
      <c r="G70" s="1074"/>
      <c r="H70" s="1074"/>
      <c r="I70" s="1074"/>
      <c r="J70" s="1074"/>
      <c r="K70" s="361"/>
      <c r="L70" s="361"/>
    </row>
    <row r="71" spans="1:12" ht="12" customHeight="1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0:J70"/>
    <mergeCell ref="H8:H12"/>
    <mergeCell ref="I8:I12"/>
    <mergeCell ref="J8:J12"/>
    <mergeCell ref="E13:J13"/>
    <mergeCell ref="A15:J15"/>
    <mergeCell ref="A48:K48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&amp;U1.3 Abfallentsorgung in Anlagen zur Thermischen Behandlung&amp;R&amp;"Arial,Kursiv"&amp;9&amp;UAbfallwirtschaft in Bayern 2011</oddHeader>
    <oddFooter>&amp;C 46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1">
      <selection activeCell="L74" sqref="L74"/>
    </sheetView>
  </sheetViews>
  <sheetFormatPr defaultColWidth="11.421875" defaultRowHeight="12.75"/>
  <cols>
    <col min="1" max="1" width="5.28125" style="98" customWidth="1"/>
    <col min="2" max="2" width="0.71875" style="98" customWidth="1"/>
    <col min="3" max="3" width="3.421875" style="98" customWidth="1"/>
    <col min="4" max="6" width="2.8515625" style="98" customWidth="1"/>
    <col min="7" max="7" width="25.57421875" style="98" customWidth="1"/>
    <col min="8" max="8" width="0.85546875" style="98" customWidth="1"/>
    <col min="9" max="9" width="9.421875" style="98" customWidth="1"/>
    <col min="10" max="12" width="11.28125" style="98" customWidth="1"/>
    <col min="13" max="16384" width="11.421875" style="98" customWidth="1"/>
  </cols>
  <sheetData>
    <row r="1" s="708" customFormat="1" ht="12.75">
      <c r="M1" s="707"/>
    </row>
    <row r="2" spans="1:13" s="708" customFormat="1" ht="12.75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7"/>
    </row>
    <row r="3" spans="1:13" s="708" customFormat="1" ht="12.75">
      <c r="A3" s="1131" t="s">
        <v>519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707"/>
    </row>
    <row r="4" spans="1:14" ht="15">
      <c r="A4" s="1131" t="s">
        <v>520</v>
      </c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385"/>
      <c r="N4" s="709"/>
    </row>
    <row r="5" spans="1:13" ht="9.75" customHeight="1">
      <c r="A5" s="704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385"/>
    </row>
    <row r="6" spans="1:13" ht="9.75">
      <c r="A6" s="1144" t="s">
        <v>521</v>
      </c>
      <c r="B6" s="1140" t="s">
        <v>43</v>
      </c>
      <c r="C6" s="1140"/>
      <c r="D6" s="1140"/>
      <c r="E6" s="1140"/>
      <c r="F6" s="1140"/>
      <c r="G6" s="1140"/>
      <c r="H6" s="1140"/>
      <c r="I6" s="1140" t="s">
        <v>522</v>
      </c>
      <c r="J6" s="1140" t="s">
        <v>523</v>
      </c>
      <c r="K6" s="1140"/>
      <c r="L6" s="1141"/>
      <c r="M6" s="385"/>
    </row>
    <row r="7" spans="1:13" ht="9.75">
      <c r="A7" s="1144"/>
      <c r="B7" s="1140"/>
      <c r="C7" s="1140"/>
      <c r="D7" s="1140"/>
      <c r="E7" s="1140"/>
      <c r="F7" s="1140"/>
      <c r="G7" s="1140"/>
      <c r="H7" s="1140"/>
      <c r="I7" s="1140"/>
      <c r="J7" s="1140" t="s">
        <v>524</v>
      </c>
      <c r="K7" s="1140" t="s">
        <v>525</v>
      </c>
      <c r="L7" s="1141"/>
      <c r="M7" s="385"/>
    </row>
    <row r="8" spans="1:15" ht="30">
      <c r="A8" s="1144"/>
      <c r="B8" s="1140"/>
      <c r="C8" s="1140"/>
      <c r="D8" s="1140"/>
      <c r="E8" s="1140"/>
      <c r="F8" s="1140"/>
      <c r="G8" s="1140"/>
      <c r="H8" s="1140"/>
      <c r="I8" s="1140"/>
      <c r="J8" s="1140"/>
      <c r="K8" s="710" t="s">
        <v>526</v>
      </c>
      <c r="L8" s="711" t="s">
        <v>527</v>
      </c>
      <c r="M8" s="385"/>
      <c r="O8" s="712"/>
    </row>
    <row r="9" spans="1:13" ht="11.25">
      <c r="A9" s="1144"/>
      <c r="B9" s="1140"/>
      <c r="C9" s="1140"/>
      <c r="D9" s="1140"/>
      <c r="E9" s="1140"/>
      <c r="F9" s="1140"/>
      <c r="G9" s="1140"/>
      <c r="H9" s="1140"/>
      <c r="I9" s="710" t="s">
        <v>420</v>
      </c>
      <c r="J9" s="1140" t="s">
        <v>3</v>
      </c>
      <c r="K9" s="1140"/>
      <c r="L9" s="1141"/>
      <c r="M9" s="385"/>
    </row>
    <row r="10" spans="1:13" ht="6" customHeight="1">
      <c r="A10" s="713"/>
      <c r="B10" s="14"/>
      <c r="C10" s="14"/>
      <c r="D10" s="14"/>
      <c r="E10" s="14"/>
      <c r="F10" s="14"/>
      <c r="G10" s="316"/>
      <c r="H10" s="22"/>
      <c r="I10" s="14"/>
      <c r="J10" s="14"/>
      <c r="K10" s="14"/>
      <c r="L10" s="14"/>
      <c r="M10" s="385"/>
    </row>
    <row r="11" spans="1:13" ht="11.25" customHeight="1">
      <c r="A11" s="714" t="s">
        <v>68</v>
      </c>
      <c r="B11" s="14" t="s">
        <v>528</v>
      </c>
      <c r="C11" s="14"/>
      <c r="D11" s="14"/>
      <c r="E11" s="14"/>
      <c r="F11" s="14"/>
      <c r="G11" s="316"/>
      <c r="H11" s="22"/>
      <c r="I11" s="14"/>
      <c r="J11" s="14"/>
      <c r="K11" s="14"/>
      <c r="L11" s="14"/>
      <c r="M11" s="385"/>
    </row>
    <row r="12" spans="1:13" ht="11.25" customHeight="1">
      <c r="A12" s="714"/>
      <c r="B12" s="14"/>
      <c r="C12" s="14" t="s">
        <v>529</v>
      </c>
      <c r="D12" s="14"/>
      <c r="E12" s="14"/>
      <c r="F12" s="14"/>
      <c r="G12" s="316"/>
      <c r="H12" s="22"/>
      <c r="I12" s="14"/>
      <c r="J12" s="14"/>
      <c r="K12" s="14"/>
      <c r="L12" s="14"/>
      <c r="M12" s="385"/>
    </row>
    <row r="13" spans="1:13" ht="11.25" customHeight="1">
      <c r="A13" s="714"/>
      <c r="B13" s="14"/>
      <c r="C13" s="1142" t="s">
        <v>530</v>
      </c>
      <c r="D13" s="1143"/>
      <c r="E13" s="1143"/>
      <c r="F13" s="1143"/>
      <c r="G13" s="1143"/>
      <c r="H13" s="22"/>
      <c r="I13" s="23">
        <v>2</v>
      </c>
      <c r="J13" s="350" t="s">
        <v>299</v>
      </c>
      <c r="K13" s="350" t="s">
        <v>299</v>
      </c>
      <c r="L13" s="350" t="s">
        <v>299</v>
      </c>
      <c r="M13" s="385"/>
    </row>
    <row r="14" spans="1:13" ht="6" customHeight="1">
      <c r="A14" s="714"/>
      <c r="B14" s="14"/>
      <c r="C14" s="14"/>
      <c r="D14" s="14"/>
      <c r="E14" s="14"/>
      <c r="F14" s="14"/>
      <c r="G14" s="316"/>
      <c r="H14" s="22"/>
      <c r="I14" s="14"/>
      <c r="J14" s="14"/>
      <c r="K14" s="14"/>
      <c r="L14" s="14"/>
      <c r="M14" s="385"/>
    </row>
    <row r="15" spans="1:13" ht="9.75">
      <c r="A15" s="715" t="s">
        <v>30</v>
      </c>
      <c r="B15" s="29" t="s">
        <v>813</v>
      </c>
      <c r="C15" s="14"/>
      <c r="D15" s="29"/>
      <c r="E15" s="29"/>
      <c r="F15" s="29"/>
      <c r="G15" s="29"/>
      <c r="H15" s="35"/>
      <c r="I15" s="716"/>
      <c r="J15" s="716"/>
      <c r="K15" s="716"/>
      <c r="L15" s="717"/>
      <c r="M15" s="385"/>
    </row>
    <row r="16" spans="1:13" ht="9.75">
      <c r="A16" s="715"/>
      <c r="B16" s="14"/>
      <c r="C16" s="29" t="s">
        <v>814</v>
      </c>
      <c r="D16" s="29"/>
      <c r="E16" s="29"/>
      <c r="F16" s="29"/>
      <c r="G16" s="29"/>
      <c r="H16" s="35"/>
      <c r="I16" s="716"/>
      <c r="J16" s="716"/>
      <c r="K16" s="716"/>
      <c r="L16" s="29"/>
      <c r="M16" s="385"/>
    </row>
    <row r="17" spans="1:18" ht="9.75">
      <c r="A17" s="715"/>
      <c r="B17" s="29"/>
      <c r="C17" s="1046" t="s">
        <v>531</v>
      </c>
      <c r="D17" s="1046"/>
      <c r="E17" s="1046"/>
      <c r="F17" s="1046"/>
      <c r="G17" s="1046"/>
      <c r="H17" s="35"/>
      <c r="I17" s="716">
        <v>5</v>
      </c>
      <c r="J17" s="350" t="s">
        <v>299</v>
      </c>
      <c r="K17" s="350" t="s">
        <v>299</v>
      </c>
      <c r="L17" s="350" t="s">
        <v>299</v>
      </c>
      <c r="M17" s="385"/>
      <c r="R17" s="718"/>
    </row>
    <row r="18" spans="1:13" ht="6" customHeight="1">
      <c r="A18" s="715"/>
      <c r="B18" s="29"/>
      <c r="C18" s="29"/>
      <c r="D18" s="29"/>
      <c r="E18" s="29"/>
      <c r="F18" s="29"/>
      <c r="G18" s="29"/>
      <c r="H18" s="35"/>
      <c r="I18" s="716"/>
      <c r="J18" s="716"/>
      <c r="K18" s="716"/>
      <c r="L18" s="717"/>
      <c r="M18" s="385"/>
    </row>
    <row r="19" spans="1:13" ht="9.75">
      <c r="A19" s="715" t="s">
        <v>31</v>
      </c>
      <c r="B19" s="29" t="s">
        <v>532</v>
      </c>
      <c r="C19" s="14"/>
      <c r="D19" s="29"/>
      <c r="E19" s="29"/>
      <c r="F19" s="29"/>
      <c r="G19" s="29"/>
      <c r="H19" s="35"/>
      <c r="I19" s="716"/>
      <c r="J19" s="716"/>
      <c r="K19" s="716"/>
      <c r="L19" s="717"/>
      <c r="M19" s="385"/>
    </row>
    <row r="20" spans="1:13" ht="9.75">
      <c r="A20" s="715"/>
      <c r="B20" s="29"/>
      <c r="C20" s="1046" t="s">
        <v>533</v>
      </c>
      <c r="D20" s="1046"/>
      <c r="E20" s="1046"/>
      <c r="F20" s="1046"/>
      <c r="G20" s="1046"/>
      <c r="H20" s="285"/>
      <c r="I20" s="716">
        <v>5</v>
      </c>
      <c r="J20" s="346">
        <v>156</v>
      </c>
      <c r="K20" s="346">
        <v>156</v>
      </c>
      <c r="L20" s="719" t="s">
        <v>323</v>
      </c>
      <c r="M20" s="385"/>
    </row>
    <row r="21" spans="1:13" ht="6" customHeight="1">
      <c r="A21" s="715"/>
      <c r="B21" s="29"/>
      <c r="C21" s="29"/>
      <c r="D21" s="28"/>
      <c r="E21" s="28"/>
      <c r="F21" s="28"/>
      <c r="G21" s="28"/>
      <c r="H21" s="285"/>
      <c r="I21" s="716"/>
      <c r="J21" s="716"/>
      <c r="K21" s="716"/>
      <c r="L21" s="717"/>
      <c r="M21" s="385"/>
    </row>
    <row r="22" spans="1:13" ht="9.75">
      <c r="A22" s="715" t="s">
        <v>32</v>
      </c>
      <c r="B22" s="1045" t="s">
        <v>534</v>
      </c>
      <c r="C22" s="1046"/>
      <c r="D22" s="1046"/>
      <c r="E22" s="1046"/>
      <c r="F22" s="1046"/>
      <c r="G22" s="1046"/>
      <c r="H22" s="35"/>
      <c r="I22" s="716">
        <v>3</v>
      </c>
      <c r="J22" s="716">
        <v>114</v>
      </c>
      <c r="K22" s="716">
        <v>114</v>
      </c>
      <c r="L22" s="719" t="s">
        <v>323</v>
      </c>
      <c r="M22" s="385"/>
    </row>
    <row r="23" spans="1:13" ht="6" customHeight="1">
      <c r="A23" s="715"/>
      <c r="B23" s="29"/>
      <c r="C23" s="29"/>
      <c r="D23" s="29"/>
      <c r="E23" s="29"/>
      <c r="F23" s="29"/>
      <c r="G23" s="29"/>
      <c r="H23" s="35"/>
      <c r="I23" s="716"/>
      <c r="J23" s="716"/>
      <c r="K23" s="716"/>
      <c r="L23" s="717"/>
      <c r="M23" s="385"/>
    </row>
    <row r="24" spans="1:13" ht="9.75">
      <c r="A24" s="715" t="s">
        <v>33</v>
      </c>
      <c r="B24" s="29" t="s">
        <v>200</v>
      </c>
      <c r="C24" s="14"/>
      <c r="D24" s="31"/>
      <c r="E24" s="31"/>
      <c r="F24" s="31"/>
      <c r="G24" s="31"/>
      <c r="H24" s="35"/>
      <c r="I24" s="716"/>
      <c r="J24" s="716"/>
      <c r="K24" s="716"/>
      <c r="L24" s="717"/>
      <c r="M24" s="385"/>
    </row>
    <row r="25" spans="1:13" ht="9.75">
      <c r="A25" s="715"/>
      <c r="B25" s="29"/>
      <c r="C25" s="1046" t="s">
        <v>535</v>
      </c>
      <c r="D25" s="1046"/>
      <c r="E25" s="1046"/>
      <c r="F25" s="1046"/>
      <c r="G25" s="1046"/>
      <c r="H25" s="35"/>
      <c r="I25" s="716">
        <v>16</v>
      </c>
      <c r="J25" s="716">
        <v>6869</v>
      </c>
      <c r="K25" s="716">
        <v>6606</v>
      </c>
      <c r="L25" s="717">
        <v>262</v>
      </c>
      <c r="M25" s="385"/>
    </row>
    <row r="26" spans="1:13" ht="6" customHeight="1">
      <c r="A26" s="715"/>
      <c r="B26" s="29"/>
      <c r="C26" s="29"/>
      <c r="D26" s="29"/>
      <c r="E26" s="29"/>
      <c r="F26" s="29"/>
      <c r="G26" s="29"/>
      <c r="H26" s="35"/>
      <c r="I26" s="716"/>
      <c r="J26" s="716"/>
      <c r="K26" s="716"/>
      <c r="L26" s="717"/>
      <c r="M26" s="385"/>
    </row>
    <row r="27" spans="1:13" ht="12.75" customHeight="1">
      <c r="A27" s="715" t="s">
        <v>34</v>
      </c>
      <c r="B27" s="1045" t="s">
        <v>35</v>
      </c>
      <c r="C27" s="1046"/>
      <c r="D27" s="1046"/>
      <c r="E27" s="1046"/>
      <c r="F27" s="1046"/>
      <c r="G27" s="1046"/>
      <c r="H27" s="35"/>
      <c r="I27" s="716">
        <v>161</v>
      </c>
      <c r="J27" s="716">
        <v>57872</v>
      </c>
      <c r="K27" s="716">
        <v>8600</v>
      </c>
      <c r="L27" s="717">
        <v>49272</v>
      </c>
      <c r="M27" s="385"/>
    </row>
    <row r="28" spans="1:13" ht="6" customHeight="1">
      <c r="A28" s="715"/>
      <c r="B28" s="29"/>
      <c r="C28" s="29"/>
      <c r="D28" s="29"/>
      <c r="E28" s="29"/>
      <c r="F28" s="29"/>
      <c r="G28" s="29"/>
      <c r="H28" s="35"/>
      <c r="I28" s="716"/>
      <c r="J28" s="716"/>
      <c r="K28" s="716"/>
      <c r="L28" s="717"/>
      <c r="M28" s="385"/>
    </row>
    <row r="29" spans="1:13" ht="9.75">
      <c r="A29" s="715" t="s">
        <v>536</v>
      </c>
      <c r="B29" s="29"/>
      <c r="C29" s="29" t="s">
        <v>537</v>
      </c>
      <c r="D29" s="1046" t="s">
        <v>815</v>
      </c>
      <c r="E29" s="1046"/>
      <c r="F29" s="1046"/>
      <c r="G29" s="1046"/>
      <c r="H29" s="37"/>
      <c r="I29" s="716">
        <v>70</v>
      </c>
      <c r="J29" s="716">
        <v>12460</v>
      </c>
      <c r="K29" s="716">
        <v>1174</v>
      </c>
      <c r="L29" s="717">
        <v>11287</v>
      </c>
      <c r="M29" s="385"/>
    </row>
    <row r="30" spans="1:13" ht="6" customHeight="1">
      <c r="A30" s="715"/>
      <c r="B30" s="29"/>
      <c r="C30" s="29"/>
      <c r="D30" s="29"/>
      <c r="E30" s="29"/>
      <c r="F30" s="29"/>
      <c r="G30" s="29"/>
      <c r="H30" s="35"/>
      <c r="I30" s="29"/>
      <c r="J30" s="29"/>
      <c r="K30" s="29"/>
      <c r="L30" s="717"/>
      <c r="M30" s="385"/>
    </row>
    <row r="31" spans="1:13" ht="12.75" customHeight="1">
      <c r="A31" s="715" t="s">
        <v>36</v>
      </c>
      <c r="B31" s="1045" t="s">
        <v>37</v>
      </c>
      <c r="C31" s="1046"/>
      <c r="D31" s="1046"/>
      <c r="E31" s="1046"/>
      <c r="F31" s="1046"/>
      <c r="G31" s="1046"/>
      <c r="H31" s="35"/>
      <c r="I31" s="716">
        <v>308</v>
      </c>
      <c r="J31" s="716">
        <v>108148</v>
      </c>
      <c r="K31" s="716">
        <v>88952</v>
      </c>
      <c r="L31" s="717">
        <v>19196</v>
      </c>
      <c r="M31" s="385"/>
    </row>
    <row r="32" spans="1:13" ht="6" customHeight="1">
      <c r="A32" s="715"/>
      <c r="B32" s="29"/>
      <c r="C32" s="31"/>
      <c r="D32" s="31"/>
      <c r="E32" s="31"/>
      <c r="F32" s="31"/>
      <c r="G32" s="31"/>
      <c r="H32" s="35"/>
      <c r="I32" s="716"/>
      <c r="J32" s="716"/>
      <c r="K32" s="716"/>
      <c r="L32" s="717"/>
      <c r="M32" s="385"/>
    </row>
    <row r="33" spans="1:13" ht="9.75">
      <c r="A33" s="715" t="s">
        <v>538</v>
      </c>
      <c r="B33" s="29"/>
      <c r="C33" s="14" t="s">
        <v>537</v>
      </c>
      <c r="D33" s="29" t="s">
        <v>816</v>
      </c>
      <c r="E33" s="31"/>
      <c r="F33" s="31"/>
      <c r="G33" s="31"/>
      <c r="H33" s="35"/>
      <c r="I33" s="716"/>
      <c r="J33" s="716"/>
      <c r="K33" s="716"/>
      <c r="L33" s="717"/>
      <c r="M33" s="385"/>
    </row>
    <row r="34" spans="1:13" ht="9.75">
      <c r="A34" s="715"/>
      <c r="B34" s="29"/>
      <c r="C34" s="14"/>
      <c r="D34" s="325" t="s">
        <v>539</v>
      </c>
      <c r="E34" s="31"/>
      <c r="F34" s="31"/>
      <c r="G34" s="31"/>
      <c r="H34" s="35"/>
      <c r="I34" s="716"/>
      <c r="J34" s="716"/>
      <c r="K34" s="716"/>
      <c r="L34" s="717"/>
      <c r="M34" s="385"/>
    </row>
    <row r="35" spans="1:13" ht="9.75">
      <c r="A35" s="715"/>
      <c r="B35" s="29"/>
      <c r="C35" s="14"/>
      <c r="D35" s="1046" t="s">
        <v>540</v>
      </c>
      <c r="E35" s="1046"/>
      <c r="F35" s="1046"/>
      <c r="G35" s="1046"/>
      <c r="H35" s="35"/>
      <c r="I35" s="716">
        <v>85</v>
      </c>
      <c r="J35" s="716">
        <v>19661</v>
      </c>
      <c r="K35" s="716">
        <v>15052</v>
      </c>
      <c r="L35" s="717">
        <v>4609</v>
      </c>
      <c r="M35" s="385"/>
    </row>
    <row r="36" spans="1:13" ht="6" customHeight="1">
      <c r="A36" s="715"/>
      <c r="B36" s="29"/>
      <c r="C36" s="31"/>
      <c r="D36" s="31"/>
      <c r="E36" s="31"/>
      <c r="F36" s="31"/>
      <c r="G36" s="31"/>
      <c r="H36" s="35"/>
      <c r="I36" s="716"/>
      <c r="J36" s="716"/>
      <c r="K36" s="716"/>
      <c r="L36" s="717"/>
      <c r="M36" s="385"/>
    </row>
    <row r="37" spans="1:13" ht="9.75">
      <c r="A37" s="715" t="s">
        <v>541</v>
      </c>
      <c r="B37" s="29"/>
      <c r="C37" s="14"/>
      <c r="D37" s="29" t="s">
        <v>817</v>
      </c>
      <c r="E37" s="29"/>
      <c r="F37" s="29"/>
      <c r="G37" s="29"/>
      <c r="H37" s="35"/>
      <c r="I37" s="716"/>
      <c r="J37" s="716"/>
      <c r="K37" s="716"/>
      <c r="L37" s="717"/>
      <c r="M37" s="385"/>
    </row>
    <row r="38" spans="1:13" ht="9.75">
      <c r="A38" s="715"/>
      <c r="B38" s="29"/>
      <c r="C38" s="14"/>
      <c r="D38" s="1046" t="s">
        <v>542</v>
      </c>
      <c r="E38" s="1046"/>
      <c r="F38" s="1046"/>
      <c r="G38" s="1046"/>
      <c r="H38" s="35"/>
      <c r="I38" s="716">
        <v>110</v>
      </c>
      <c r="J38" s="716">
        <v>20609</v>
      </c>
      <c r="K38" s="716">
        <v>19944</v>
      </c>
      <c r="L38" s="717">
        <v>665</v>
      </c>
      <c r="M38" s="385"/>
    </row>
    <row r="39" spans="1:13" ht="6" customHeight="1">
      <c r="A39" s="715"/>
      <c r="B39" s="29"/>
      <c r="C39" s="29"/>
      <c r="D39" s="29"/>
      <c r="E39" s="29"/>
      <c r="F39" s="29"/>
      <c r="G39" s="29"/>
      <c r="H39" s="35"/>
      <c r="I39" s="716"/>
      <c r="J39" s="716"/>
      <c r="K39" s="716"/>
      <c r="L39" s="717"/>
      <c r="M39" s="385"/>
    </row>
    <row r="40" spans="1:13" ht="9.75">
      <c r="A40" s="715" t="s">
        <v>543</v>
      </c>
      <c r="B40" s="29"/>
      <c r="C40" s="14"/>
      <c r="D40" s="29" t="s">
        <v>818</v>
      </c>
      <c r="E40" s="29"/>
      <c r="F40" s="29"/>
      <c r="G40" s="29"/>
      <c r="H40" s="35"/>
      <c r="I40" s="716"/>
      <c r="J40" s="716"/>
      <c r="K40" s="716"/>
      <c r="L40" s="717"/>
      <c r="M40" s="385"/>
    </row>
    <row r="41" spans="1:13" ht="9.75">
      <c r="A41" s="715"/>
      <c r="B41" s="29"/>
      <c r="C41" s="14"/>
      <c r="D41" s="1046" t="s">
        <v>544</v>
      </c>
      <c r="E41" s="1046"/>
      <c r="F41" s="1046"/>
      <c r="G41" s="1046"/>
      <c r="H41" s="35"/>
      <c r="I41" s="716">
        <v>87</v>
      </c>
      <c r="J41" s="716">
        <v>40732</v>
      </c>
      <c r="K41" s="716">
        <v>30728</v>
      </c>
      <c r="L41" s="717">
        <v>10003</v>
      </c>
      <c r="M41" s="385"/>
    </row>
    <row r="42" spans="1:13" ht="6" customHeight="1">
      <c r="A42" s="715"/>
      <c r="B42" s="29"/>
      <c r="C42" s="29"/>
      <c r="D42" s="29"/>
      <c r="E42" s="29"/>
      <c r="F42" s="29"/>
      <c r="G42" s="29"/>
      <c r="H42" s="35"/>
      <c r="I42" s="716"/>
      <c r="J42" s="716"/>
      <c r="K42" s="716"/>
      <c r="L42" s="717"/>
      <c r="M42" s="385"/>
    </row>
    <row r="43" spans="1:13" ht="9.75">
      <c r="A43" s="715" t="s">
        <v>38</v>
      </c>
      <c r="B43" s="29" t="s">
        <v>797</v>
      </c>
      <c r="C43" s="14"/>
      <c r="D43" s="29"/>
      <c r="E43" s="31"/>
      <c r="F43" s="31"/>
      <c r="G43" s="31"/>
      <c r="H43" s="35"/>
      <c r="I43" s="716"/>
      <c r="J43" s="716"/>
      <c r="K43" s="716"/>
      <c r="L43" s="717"/>
      <c r="M43" s="385"/>
    </row>
    <row r="44" spans="1:13" ht="9.75">
      <c r="A44" s="715"/>
      <c r="B44" s="29"/>
      <c r="C44" s="1046" t="s">
        <v>545</v>
      </c>
      <c r="D44" s="1046"/>
      <c r="E44" s="1046"/>
      <c r="F44" s="1046"/>
      <c r="G44" s="1046"/>
      <c r="H44" s="35"/>
      <c r="I44" s="716">
        <v>321</v>
      </c>
      <c r="J44" s="716">
        <v>27800</v>
      </c>
      <c r="K44" s="716">
        <v>23158</v>
      </c>
      <c r="L44" s="717">
        <v>4641</v>
      </c>
      <c r="M44" s="385"/>
    </row>
    <row r="45" spans="1:13" ht="6" customHeight="1">
      <c r="A45" s="715"/>
      <c r="B45" s="29"/>
      <c r="C45" s="29"/>
      <c r="D45" s="29"/>
      <c r="E45" s="29"/>
      <c r="F45" s="29"/>
      <c r="G45" s="29"/>
      <c r="H45" s="35"/>
      <c r="I45" s="716"/>
      <c r="J45" s="716"/>
      <c r="K45" s="716"/>
      <c r="L45" s="717"/>
      <c r="M45" s="385"/>
    </row>
    <row r="46" spans="1:13" ht="9.75">
      <c r="A46" s="715" t="s">
        <v>546</v>
      </c>
      <c r="B46" s="29"/>
      <c r="C46" s="29" t="s">
        <v>537</v>
      </c>
      <c r="D46" s="29" t="s">
        <v>819</v>
      </c>
      <c r="E46" s="29"/>
      <c r="F46" s="29"/>
      <c r="G46" s="29"/>
      <c r="H46" s="35"/>
      <c r="I46" s="716"/>
      <c r="J46" s="716"/>
      <c r="K46" s="716"/>
      <c r="L46" s="717"/>
      <c r="M46" s="385"/>
    </row>
    <row r="47" spans="1:13" ht="9.75">
      <c r="A47" s="715"/>
      <c r="B47" s="29"/>
      <c r="C47" s="14"/>
      <c r="D47" s="1046" t="s">
        <v>820</v>
      </c>
      <c r="E47" s="1046"/>
      <c r="F47" s="1046"/>
      <c r="G47" s="1046"/>
      <c r="H47" s="35"/>
      <c r="I47" s="716">
        <v>267</v>
      </c>
      <c r="J47" s="716">
        <v>23076</v>
      </c>
      <c r="K47" s="716">
        <v>19211</v>
      </c>
      <c r="L47" s="717">
        <v>3866</v>
      </c>
      <c r="M47" s="385"/>
    </row>
    <row r="48" spans="1:13" ht="6" customHeight="1">
      <c r="A48" s="715"/>
      <c r="B48" s="29"/>
      <c r="C48" s="29"/>
      <c r="D48" s="29"/>
      <c r="E48" s="31"/>
      <c r="F48" s="31"/>
      <c r="G48" s="31"/>
      <c r="H48" s="35"/>
      <c r="I48" s="716"/>
      <c r="J48" s="716"/>
      <c r="K48" s="716"/>
      <c r="L48" s="717"/>
      <c r="M48" s="385"/>
    </row>
    <row r="49" spans="1:13" ht="12.75" customHeight="1">
      <c r="A49" s="715" t="s">
        <v>39</v>
      </c>
      <c r="B49" s="1045" t="s">
        <v>367</v>
      </c>
      <c r="C49" s="1046"/>
      <c r="D49" s="1046"/>
      <c r="E49" s="1046"/>
      <c r="F49" s="1046"/>
      <c r="G49" s="1046"/>
      <c r="H49" s="35"/>
      <c r="I49" s="716">
        <v>30</v>
      </c>
      <c r="J49" s="716">
        <v>5291</v>
      </c>
      <c r="K49" s="716">
        <v>5061</v>
      </c>
      <c r="L49" s="717">
        <v>230</v>
      </c>
      <c r="M49" s="385"/>
    </row>
    <row r="50" spans="1:13" ht="6" customHeight="1">
      <c r="A50" s="715"/>
      <c r="B50" s="29"/>
      <c r="C50" s="29"/>
      <c r="D50" s="31"/>
      <c r="E50" s="31"/>
      <c r="F50" s="31"/>
      <c r="G50" s="31"/>
      <c r="H50" s="35"/>
      <c r="I50" s="716"/>
      <c r="J50" s="716"/>
      <c r="K50" s="716"/>
      <c r="L50" s="717"/>
      <c r="M50" s="385"/>
    </row>
    <row r="51" spans="1:13" ht="12.75" customHeight="1">
      <c r="A51" s="715" t="s">
        <v>40</v>
      </c>
      <c r="B51" s="1045" t="s">
        <v>201</v>
      </c>
      <c r="C51" s="1046"/>
      <c r="D51" s="1046"/>
      <c r="E51" s="1046"/>
      <c r="F51" s="1046"/>
      <c r="G51" s="1046"/>
      <c r="H51" s="35"/>
      <c r="I51" s="716">
        <v>124</v>
      </c>
      <c r="J51" s="716">
        <v>180017</v>
      </c>
      <c r="K51" s="716">
        <v>33123</v>
      </c>
      <c r="L51" s="717">
        <v>146894</v>
      </c>
      <c r="M51" s="385"/>
    </row>
    <row r="52" spans="1:13" ht="6" customHeight="1">
      <c r="A52" s="715"/>
      <c r="B52" s="29"/>
      <c r="C52" s="29"/>
      <c r="D52" s="29"/>
      <c r="E52" s="29"/>
      <c r="F52" s="29"/>
      <c r="G52" s="29"/>
      <c r="H52" s="35"/>
      <c r="I52" s="716"/>
      <c r="J52" s="716"/>
      <c r="K52" s="716"/>
      <c r="L52" s="717"/>
      <c r="M52" s="385"/>
    </row>
    <row r="53" spans="1:13" ht="9.75">
      <c r="A53" s="715" t="s">
        <v>547</v>
      </c>
      <c r="B53" s="29"/>
      <c r="C53" s="14" t="s">
        <v>537</v>
      </c>
      <c r="D53" s="29" t="s">
        <v>548</v>
      </c>
      <c r="E53" s="29"/>
      <c r="F53" s="29"/>
      <c r="G53" s="29"/>
      <c r="H53" s="35"/>
      <c r="I53" s="716"/>
      <c r="J53" s="716"/>
      <c r="K53" s="716"/>
      <c r="L53" s="717"/>
      <c r="M53" s="385"/>
    </row>
    <row r="54" spans="1:13" ht="9.75">
      <c r="A54" s="715"/>
      <c r="B54" s="29"/>
      <c r="C54" s="14"/>
      <c r="D54" s="1046" t="s">
        <v>549</v>
      </c>
      <c r="E54" s="1046"/>
      <c r="F54" s="1046"/>
      <c r="G54" s="1046"/>
      <c r="H54" s="35"/>
      <c r="I54" s="716">
        <v>15</v>
      </c>
      <c r="J54" s="716">
        <v>119372</v>
      </c>
      <c r="K54" s="716">
        <v>4429</v>
      </c>
      <c r="L54" s="717">
        <v>114943</v>
      </c>
      <c r="M54" s="385"/>
    </row>
    <row r="55" spans="1:13" ht="6" customHeight="1">
      <c r="A55" s="715"/>
      <c r="B55" s="29"/>
      <c r="C55" s="29"/>
      <c r="D55" s="29"/>
      <c r="E55" s="29"/>
      <c r="F55" s="29"/>
      <c r="G55" s="29"/>
      <c r="H55" s="35"/>
      <c r="I55" s="716"/>
      <c r="J55" s="716"/>
      <c r="K55" s="716"/>
      <c r="L55" s="717"/>
      <c r="M55" s="385"/>
    </row>
    <row r="56" spans="1:13" ht="9.75">
      <c r="A56" s="715" t="s">
        <v>41</v>
      </c>
      <c r="B56" s="29" t="s">
        <v>821</v>
      </c>
      <c r="C56" s="14"/>
      <c r="D56" s="29"/>
      <c r="E56" s="29"/>
      <c r="F56" s="29"/>
      <c r="G56" s="29"/>
      <c r="H56" s="35"/>
      <c r="I56" s="716"/>
      <c r="J56" s="716"/>
      <c r="K56" s="716"/>
      <c r="L56" s="717"/>
      <c r="M56" s="385"/>
    </row>
    <row r="57" spans="1:13" ht="9.75">
      <c r="A57" s="715"/>
      <c r="B57" s="29"/>
      <c r="C57" s="29" t="s">
        <v>550</v>
      </c>
      <c r="D57" s="31"/>
      <c r="E57" s="31"/>
      <c r="F57" s="31"/>
      <c r="G57" s="31"/>
      <c r="H57" s="35"/>
      <c r="I57" s="716"/>
      <c r="J57" s="716"/>
      <c r="K57" s="716"/>
      <c r="L57" s="717"/>
      <c r="M57" s="385"/>
    </row>
    <row r="58" spans="1:13" ht="9.75">
      <c r="A58" s="715"/>
      <c r="B58" s="29"/>
      <c r="C58" s="1046" t="s">
        <v>551</v>
      </c>
      <c r="D58" s="1046"/>
      <c r="E58" s="1046"/>
      <c r="F58" s="1046"/>
      <c r="G58" s="1046"/>
      <c r="H58" s="35"/>
      <c r="I58" s="716">
        <v>354</v>
      </c>
      <c r="J58" s="716">
        <v>59339</v>
      </c>
      <c r="K58" s="716">
        <v>24588</v>
      </c>
      <c r="L58" s="717">
        <v>34751</v>
      </c>
      <c r="M58" s="385"/>
    </row>
    <row r="59" spans="1:13" ht="6" customHeight="1">
      <c r="A59" s="715"/>
      <c r="B59" s="29"/>
      <c r="C59" s="31"/>
      <c r="D59" s="31"/>
      <c r="E59" s="31"/>
      <c r="F59" s="31"/>
      <c r="G59" s="31"/>
      <c r="H59" s="35"/>
      <c r="I59" s="716"/>
      <c r="J59" s="716"/>
      <c r="K59" s="716"/>
      <c r="L59" s="717"/>
      <c r="M59" s="385"/>
    </row>
    <row r="60" spans="1:13" ht="9.75">
      <c r="A60" s="715" t="s">
        <v>552</v>
      </c>
      <c r="B60" s="29"/>
      <c r="C60" s="14" t="s">
        <v>537</v>
      </c>
      <c r="D60" s="29" t="s">
        <v>553</v>
      </c>
      <c r="E60" s="29"/>
      <c r="F60" s="29"/>
      <c r="G60" s="29"/>
      <c r="H60" s="35"/>
      <c r="I60" s="716"/>
      <c r="J60" s="716"/>
      <c r="K60" s="716"/>
      <c r="L60" s="717"/>
      <c r="M60" s="385"/>
    </row>
    <row r="61" spans="1:13" ht="9.75">
      <c r="A61" s="715"/>
      <c r="B61" s="29"/>
      <c r="C61" s="14"/>
      <c r="D61" s="29" t="s">
        <v>554</v>
      </c>
      <c r="E61" s="31"/>
      <c r="F61" s="31"/>
      <c r="G61" s="31"/>
      <c r="H61" s="35"/>
      <c r="I61" s="716"/>
      <c r="J61" s="716"/>
      <c r="K61" s="716"/>
      <c r="L61" s="717"/>
      <c r="M61" s="385"/>
    </row>
    <row r="62" spans="1:13" ht="9.75">
      <c r="A62" s="715"/>
      <c r="B62" s="29"/>
      <c r="C62" s="14"/>
      <c r="D62" s="29" t="s">
        <v>555</v>
      </c>
      <c r="E62" s="28"/>
      <c r="F62" s="28"/>
      <c r="G62" s="28"/>
      <c r="H62" s="35"/>
      <c r="I62" s="716"/>
      <c r="J62" s="716"/>
      <c r="K62" s="716"/>
      <c r="L62" s="717"/>
      <c r="M62" s="385"/>
    </row>
    <row r="63" spans="1:13" ht="9.75">
      <c r="A63" s="715"/>
      <c r="B63" s="29"/>
      <c r="C63" s="14"/>
      <c r="D63" s="1046" t="s">
        <v>556</v>
      </c>
      <c r="E63" s="1046"/>
      <c r="F63" s="1046"/>
      <c r="G63" s="1046"/>
      <c r="H63" s="35"/>
      <c r="I63" s="716">
        <v>348</v>
      </c>
      <c r="J63" s="716">
        <v>58300</v>
      </c>
      <c r="K63" s="716">
        <v>24413</v>
      </c>
      <c r="L63" s="717">
        <v>33887</v>
      </c>
      <c r="M63" s="385"/>
    </row>
    <row r="64" spans="1:13" s="399" customFormat="1" ht="6" customHeight="1">
      <c r="A64" s="715"/>
      <c r="B64" s="29"/>
      <c r="C64" s="29"/>
      <c r="D64" s="29"/>
      <c r="E64" s="29"/>
      <c r="F64" s="29"/>
      <c r="G64" s="29"/>
      <c r="H64" s="35"/>
      <c r="I64" s="716"/>
      <c r="J64" s="716"/>
      <c r="K64" s="716"/>
      <c r="L64" s="717"/>
      <c r="M64" s="398"/>
    </row>
    <row r="65" spans="1:13" s="399" customFormat="1" ht="9.75">
      <c r="A65" s="715" t="s">
        <v>42</v>
      </c>
      <c r="B65" s="29" t="s">
        <v>557</v>
      </c>
      <c r="C65" s="400"/>
      <c r="D65" s="29"/>
      <c r="E65" s="29"/>
      <c r="F65" s="29"/>
      <c r="G65" s="29"/>
      <c r="H65" s="35"/>
      <c r="I65" s="716"/>
      <c r="J65" s="716"/>
      <c r="K65" s="716"/>
      <c r="L65" s="717"/>
      <c r="M65" s="398"/>
    </row>
    <row r="66" spans="1:13" ht="9.75">
      <c r="A66" s="715"/>
      <c r="B66" s="29"/>
      <c r="C66" s="29" t="s">
        <v>558</v>
      </c>
      <c r="D66" s="29"/>
      <c r="E66" s="29"/>
      <c r="F66" s="29"/>
      <c r="G66" s="29"/>
      <c r="H66" s="35"/>
      <c r="I66" s="716"/>
      <c r="J66" s="716"/>
      <c r="K66" s="716"/>
      <c r="L66" s="717"/>
      <c r="M66" s="385"/>
    </row>
    <row r="67" spans="1:12" ht="9.75">
      <c r="A67" s="715"/>
      <c r="B67" s="29"/>
      <c r="C67" s="1046" t="s">
        <v>559</v>
      </c>
      <c r="D67" s="1046"/>
      <c r="E67" s="1046"/>
      <c r="F67" s="1046"/>
      <c r="G67" s="1046"/>
      <c r="H67" s="35"/>
      <c r="I67" s="716">
        <v>583</v>
      </c>
      <c r="J67" s="716">
        <v>187513</v>
      </c>
      <c r="K67" s="716">
        <v>121188</v>
      </c>
      <c r="L67" s="717">
        <v>66325</v>
      </c>
    </row>
    <row r="68" spans="1:12" ht="6" customHeight="1">
      <c r="A68" s="715"/>
      <c r="B68" s="29"/>
      <c r="C68" s="29"/>
      <c r="D68" s="29"/>
      <c r="E68" s="29"/>
      <c r="F68" s="29"/>
      <c r="G68" s="29"/>
      <c r="H68" s="35"/>
      <c r="I68" s="716"/>
      <c r="J68" s="716"/>
      <c r="K68" s="716"/>
      <c r="L68" s="717"/>
    </row>
    <row r="69" spans="1:12" ht="9.75">
      <c r="A69" s="715" t="s">
        <v>490</v>
      </c>
      <c r="B69" s="29"/>
      <c r="C69" s="14" t="s">
        <v>537</v>
      </c>
      <c r="D69" s="29" t="s">
        <v>560</v>
      </c>
      <c r="E69" s="29"/>
      <c r="F69" s="29"/>
      <c r="G69" s="29"/>
      <c r="H69" s="35"/>
      <c r="I69" s="716"/>
      <c r="J69" s="716"/>
      <c r="K69" s="716"/>
      <c r="L69" s="717"/>
    </row>
    <row r="70" spans="1:12" ht="9.75">
      <c r="A70" s="715"/>
      <c r="B70" s="29"/>
      <c r="C70" s="14"/>
      <c r="D70" s="29" t="s">
        <v>561</v>
      </c>
      <c r="E70" s="29"/>
      <c r="F70" s="29"/>
      <c r="G70" s="29"/>
      <c r="H70" s="35"/>
      <c r="I70" s="716"/>
      <c r="J70" s="716"/>
      <c r="K70" s="716"/>
      <c r="L70" s="717"/>
    </row>
    <row r="71" spans="1:12" ht="9.75">
      <c r="A71" s="715"/>
      <c r="B71" s="29"/>
      <c r="C71" s="14"/>
      <c r="D71" s="1046" t="s">
        <v>562</v>
      </c>
      <c r="E71" s="1046"/>
      <c r="F71" s="1046"/>
      <c r="G71" s="1046"/>
      <c r="H71" s="35"/>
      <c r="I71" s="716">
        <v>555</v>
      </c>
      <c r="J71" s="716">
        <v>180672</v>
      </c>
      <c r="K71" s="716">
        <v>116990</v>
      </c>
      <c r="L71" s="717">
        <v>63682</v>
      </c>
    </row>
    <row r="72" spans="1:12" ht="6" customHeight="1">
      <c r="A72" s="90"/>
      <c r="B72" s="67"/>
      <c r="C72" s="70"/>
      <c r="D72" s="70"/>
      <c r="E72" s="70"/>
      <c r="F72" s="70"/>
      <c r="G72" s="70"/>
      <c r="H72" s="385"/>
      <c r="I72" s="720"/>
      <c r="J72" s="720"/>
      <c r="K72" s="720"/>
      <c r="L72" s="721"/>
    </row>
    <row r="73" spans="1:12" ht="6" customHeight="1">
      <c r="A73" s="90" t="s">
        <v>7</v>
      </c>
      <c r="B73" s="401"/>
      <c r="C73" s="401"/>
      <c r="D73" s="401"/>
      <c r="E73" s="401"/>
      <c r="F73" s="399"/>
      <c r="G73" s="399"/>
      <c r="H73" s="399"/>
      <c r="I73" s="399"/>
      <c r="J73" s="399"/>
      <c r="K73" s="399"/>
      <c r="L73" s="399"/>
    </row>
    <row r="74" spans="1:12" ht="11.25">
      <c r="A74" s="401" t="s">
        <v>563</v>
      </c>
      <c r="B74" s="401"/>
      <c r="C74" s="401"/>
      <c r="D74" s="401"/>
      <c r="E74" s="401"/>
      <c r="F74" s="399"/>
      <c r="G74" s="399"/>
      <c r="H74" s="399"/>
      <c r="I74" s="399"/>
      <c r="J74" s="399"/>
      <c r="K74" s="722"/>
      <c r="L74" s="399"/>
    </row>
    <row r="75" spans="9:11" ht="9.75">
      <c r="I75" s="723"/>
      <c r="J75" s="723"/>
      <c r="K75" s="723"/>
    </row>
    <row r="76" spans="9:11" ht="9.75">
      <c r="I76" s="723"/>
      <c r="J76" s="723"/>
      <c r="K76" s="723"/>
    </row>
    <row r="77" spans="9:11" ht="9.75">
      <c r="I77" s="723"/>
      <c r="J77" s="723"/>
      <c r="K77" s="723"/>
    </row>
    <row r="78" spans="9:11" ht="9.75">
      <c r="I78" s="723"/>
      <c r="J78" s="723"/>
      <c r="K78" s="723"/>
    </row>
    <row r="79" spans="9:11" ht="9.75">
      <c r="I79" s="723"/>
      <c r="J79" s="723"/>
      <c r="K79" s="723"/>
    </row>
    <row r="80" spans="9:11" ht="9.75">
      <c r="I80" s="723"/>
      <c r="J80" s="723"/>
      <c r="K80" s="723"/>
    </row>
    <row r="81" spans="9:11" ht="9.75">
      <c r="I81" s="723"/>
      <c r="J81" s="723"/>
      <c r="K81" s="723"/>
    </row>
    <row r="82" spans="9:11" ht="9.75">
      <c r="I82" s="723"/>
      <c r="J82" s="723"/>
      <c r="K82" s="723"/>
    </row>
    <row r="83" spans="9:11" ht="9.75">
      <c r="I83" s="723"/>
      <c r="J83" s="723"/>
      <c r="K83" s="723"/>
    </row>
    <row r="84" spans="9:11" ht="9.75">
      <c r="I84" s="723"/>
      <c r="J84" s="723"/>
      <c r="K84" s="723"/>
    </row>
    <row r="85" spans="9:11" ht="9.75">
      <c r="I85" s="723"/>
      <c r="J85" s="723"/>
      <c r="K85" s="723"/>
    </row>
    <row r="86" spans="9:11" ht="9.75">
      <c r="I86" s="723"/>
      <c r="J86" s="723"/>
      <c r="K86" s="723"/>
    </row>
    <row r="87" spans="9:11" ht="9.75">
      <c r="I87" s="723"/>
      <c r="J87" s="723"/>
      <c r="K87" s="723"/>
    </row>
    <row r="88" spans="9:11" ht="9.75">
      <c r="I88" s="723"/>
      <c r="J88" s="723"/>
      <c r="K88" s="723"/>
    </row>
    <row r="89" spans="9:11" ht="9.75">
      <c r="I89" s="723"/>
      <c r="J89" s="723"/>
      <c r="K89" s="723"/>
    </row>
    <row r="90" spans="9:11" ht="9.75">
      <c r="I90" s="723"/>
      <c r="J90" s="723"/>
      <c r="K90" s="723"/>
    </row>
    <row r="91" spans="9:11" ht="9.75">
      <c r="I91" s="723"/>
      <c r="J91" s="723"/>
      <c r="K91" s="723"/>
    </row>
    <row r="92" spans="9:11" ht="9.75">
      <c r="I92" s="723"/>
      <c r="J92" s="723"/>
      <c r="K92" s="723"/>
    </row>
    <row r="93" spans="9:11" ht="9.75">
      <c r="I93" s="723"/>
      <c r="J93" s="723"/>
      <c r="K93" s="723"/>
    </row>
    <row r="94" spans="9:11" ht="9.75">
      <c r="I94" s="723"/>
      <c r="J94" s="723"/>
      <c r="K94" s="723"/>
    </row>
    <row r="95" spans="9:11" ht="9.75">
      <c r="I95" s="723"/>
      <c r="J95" s="723"/>
      <c r="K95" s="723"/>
    </row>
    <row r="96" spans="9:11" ht="9.75">
      <c r="I96" s="723"/>
      <c r="J96" s="723"/>
      <c r="K96" s="723"/>
    </row>
    <row r="97" spans="9:11" ht="9.75">
      <c r="I97" s="723"/>
      <c r="J97" s="723"/>
      <c r="K97" s="723"/>
    </row>
    <row r="98" spans="9:11" ht="9.75">
      <c r="I98" s="723"/>
      <c r="J98" s="723"/>
      <c r="K98" s="723"/>
    </row>
    <row r="99" spans="9:11" ht="9.75">
      <c r="I99" s="723"/>
      <c r="J99" s="723"/>
      <c r="K99" s="723"/>
    </row>
    <row r="100" spans="9:11" ht="9.75">
      <c r="I100" s="723"/>
      <c r="J100" s="723"/>
      <c r="K100" s="723"/>
    </row>
    <row r="101" spans="9:11" ht="9.75">
      <c r="I101" s="723"/>
      <c r="J101" s="723"/>
      <c r="K101" s="723"/>
    </row>
    <row r="102" spans="9:11" ht="9.75">
      <c r="I102" s="723"/>
      <c r="J102" s="723"/>
      <c r="K102" s="723"/>
    </row>
    <row r="103" spans="9:11" ht="9.75">
      <c r="I103" s="723"/>
      <c r="J103" s="723"/>
      <c r="K103" s="723"/>
    </row>
    <row r="104" spans="9:11" ht="9.75">
      <c r="I104" s="723"/>
      <c r="J104" s="723"/>
      <c r="K104" s="723"/>
    </row>
    <row r="105" spans="9:11" ht="9.75">
      <c r="I105" s="723"/>
      <c r="J105" s="723"/>
      <c r="K105" s="723"/>
    </row>
    <row r="106" spans="9:11" ht="9.75">
      <c r="I106" s="723"/>
      <c r="J106" s="723"/>
      <c r="K106" s="723"/>
    </row>
    <row r="107" spans="9:11" ht="9.75">
      <c r="I107" s="723"/>
      <c r="J107" s="723"/>
      <c r="K107" s="723"/>
    </row>
    <row r="108" spans="9:11" ht="9.75">
      <c r="I108" s="723"/>
      <c r="J108" s="723"/>
      <c r="K108" s="723"/>
    </row>
    <row r="109" spans="9:11" ht="9.75">
      <c r="I109" s="723"/>
      <c r="J109" s="723"/>
      <c r="K109" s="723"/>
    </row>
    <row r="110" spans="9:11" ht="9.75">
      <c r="I110" s="723"/>
      <c r="J110" s="723"/>
      <c r="K110" s="723"/>
    </row>
    <row r="111" spans="9:11" ht="9.75">
      <c r="I111" s="723"/>
      <c r="J111" s="723"/>
      <c r="K111" s="723"/>
    </row>
    <row r="112" spans="9:11" ht="9.75">
      <c r="I112" s="723"/>
      <c r="J112" s="723"/>
      <c r="K112" s="723"/>
    </row>
    <row r="113" spans="9:11" ht="9.75">
      <c r="I113" s="723"/>
      <c r="J113" s="723"/>
      <c r="K113" s="723"/>
    </row>
    <row r="114" spans="9:11" ht="9.75">
      <c r="I114" s="723"/>
      <c r="J114" s="723"/>
      <c r="K114" s="723"/>
    </row>
    <row r="115" spans="9:11" ht="9.75">
      <c r="I115" s="723"/>
      <c r="J115" s="723"/>
      <c r="K115" s="723"/>
    </row>
    <row r="116" spans="9:11" ht="9.75">
      <c r="I116" s="723"/>
      <c r="J116" s="723"/>
      <c r="K116" s="723"/>
    </row>
    <row r="117" spans="9:11" ht="9.75">
      <c r="I117" s="723"/>
      <c r="J117" s="723"/>
      <c r="K117" s="723"/>
    </row>
    <row r="118" spans="9:11" ht="9.75">
      <c r="I118" s="723"/>
      <c r="J118" s="723"/>
      <c r="K118" s="723"/>
    </row>
    <row r="119" spans="9:11" ht="9.75">
      <c r="I119" s="723"/>
      <c r="J119" s="723"/>
      <c r="K119" s="723"/>
    </row>
    <row r="120" spans="9:11" ht="9.75">
      <c r="I120" s="723"/>
      <c r="J120" s="723"/>
      <c r="K120" s="723"/>
    </row>
    <row r="121" spans="9:11" ht="9.75">
      <c r="I121" s="723"/>
      <c r="J121" s="723"/>
      <c r="K121" s="723"/>
    </row>
    <row r="122" spans="9:11" ht="9.75">
      <c r="I122" s="723"/>
      <c r="J122" s="723"/>
      <c r="K122" s="723"/>
    </row>
    <row r="123" spans="9:11" ht="9.75">
      <c r="I123" s="723"/>
      <c r="J123" s="723"/>
      <c r="K123" s="723"/>
    </row>
    <row r="124" spans="9:11" ht="9.75">
      <c r="I124" s="723"/>
      <c r="J124" s="723"/>
      <c r="K124" s="723"/>
    </row>
    <row r="125" spans="9:11" ht="9.75">
      <c r="I125" s="723"/>
      <c r="J125" s="723"/>
      <c r="K125" s="723"/>
    </row>
    <row r="126" spans="9:11" ht="9.75">
      <c r="I126" s="723"/>
      <c r="J126" s="723"/>
      <c r="K126" s="723"/>
    </row>
    <row r="127" spans="9:11" ht="9.75">
      <c r="I127" s="723"/>
      <c r="J127" s="723"/>
      <c r="K127" s="723"/>
    </row>
    <row r="128" spans="9:11" ht="9.75">
      <c r="I128" s="723"/>
      <c r="J128" s="723"/>
      <c r="K128" s="723"/>
    </row>
    <row r="129" spans="9:11" ht="9.75">
      <c r="I129" s="723"/>
      <c r="J129" s="723"/>
      <c r="K129" s="723"/>
    </row>
    <row r="130" spans="9:11" ht="9.75">
      <c r="I130" s="723"/>
      <c r="J130" s="723"/>
      <c r="K130" s="723"/>
    </row>
    <row r="131" spans="9:11" ht="9.75">
      <c r="I131" s="723"/>
      <c r="J131" s="723"/>
      <c r="K131" s="723"/>
    </row>
    <row r="132" spans="9:11" ht="9.75">
      <c r="I132" s="723"/>
      <c r="J132" s="723"/>
      <c r="K132" s="723"/>
    </row>
    <row r="133" spans="9:11" ht="9.75">
      <c r="I133" s="723"/>
      <c r="J133" s="723"/>
      <c r="K133" s="723"/>
    </row>
    <row r="134" spans="9:11" ht="9.75">
      <c r="I134" s="723"/>
      <c r="J134" s="723"/>
      <c r="K134" s="723"/>
    </row>
    <row r="135" spans="9:11" ht="9.75">
      <c r="I135" s="723"/>
      <c r="J135" s="723"/>
      <c r="K135" s="723"/>
    </row>
    <row r="136" spans="9:11" ht="9.75">
      <c r="I136" s="723"/>
      <c r="J136" s="723"/>
      <c r="K136" s="723"/>
    </row>
    <row r="137" spans="9:11" ht="9.75">
      <c r="I137" s="723"/>
      <c r="J137" s="723"/>
      <c r="K137" s="723"/>
    </row>
    <row r="138" spans="9:11" ht="9.75">
      <c r="I138" s="723"/>
      <c r="J138" s="723"/>
      <c r="K138" s="723"/>
    </row>
    <row r="139" spans="9:11" ht="9.75">
      <c r="I139" s="723"/>
      <c r="J139" s="723"/>
      <c r="K139" s="723"/>
    </row>
    <row r="140" spans="9:11" ht="9.75">
      <c r="I140" s="723"/>
      <c r="J140" s="723"/>
      <c r="K140" s="723"/>
    </row>
    <row r="141" spans="9:11" ht="9.75">
      <c r="I141" s="723"/>
      <c r="J141" s="723"/>
      <c r="K141" s="723"/>
    </row>
    <row r="142" spans="9:11" ht="9.75">
      <c r="I142" s="723"/>
      <c r="J142" s="723"/>
      <c r="K142" s="723"/>
    </row>
    <row r="143" spans="9:11" ht="9.75">
      <c r="I143" s="723"/>
      <c r="J143" s="723"/>
      <c r="K143" s="723"/>
    </row>
    <row r="144" spans="9:11" ht="9.75">
      <c r="I144" s="723"/>
      <c r="J144" s="723"/>
      <c r="K144" s="723"/>
    </row>
    <row r="145" spans="9:11" ht="9.75">
      <c r="I145" s="723"/>
      <c r="J145" s="723"/>
      <c r="K145" s="723"/>
    </row>
    <row r="146" spans="9:11" ht="9.75">
      <c r="I146" s="723"/>
      <c r="J146" s="723"/>
      <c r="K146" s="723"/>
    </row>
    <row r="147" spans="9:11" ht="9.75">
      <c r="I147" s="723"/>
      <c r="J147" s="723"/>
      <c r="K147" s="723"/>
    </row>
    <row r="148" spans="9:11" ht="9.75">
      <c r="I148" s="723"/>
      <c r="J148" s="723"/>
      <c r="K148" s="723"/>
    </row>
    <row r="149" spans="9:11" ht="9.75">
      <c r="I149" s="723"/>
      <c r="J149" s="723"/>
      <c r="K149" s="723"/>
    </row>
    <row r="150" spans="9:11" ht="9.75">
      <c r="I150" s="723"/>
      <c r="J150" s="723"/>
      <c r="K150" s="723"/>
    </row>
    <row r="151" spans="9:11" ht="9.75">
      <c r="I151" s="723"/>
      <c r="J151" s="723"/>
      <c r="K151" s="723"/>
    </row>
    <row r="152" spans="9:11" ht="9.75">
      <c r="I152" s="723"/>
      <c r="J152" s="723"/>
      <c r="K152" s="723"/>
    </row>
    <row r="153" spans="9:11" ht="9.75">
      <c r="I153" s="723"/>
      <c r="J153" s="723"/>
      <c r="K153" s="723"/>
    </row>
    <row r="154" spans="9:11" ht="9.75">
      <c r="I154" s="723"/>
      <c r="J154" s="723"/>
      <c r="K154" s="723"/>
    </row>
    <row r="155" spans="9:11" ht="9.75">
      <c r="I155" s="723"/>
      <c r="J155" s="723"/>
      <c r="K155" s="723"/>
    </row>
    <row r="156" spans="9:11" ht="9.75">
      <c r="I156" s="723"/>
      <c r="J156" s="723"/>
      <c r="K156" s="723"/>
    </row>
    <row r="157" spans="9:11" ht="9.75">
      <c r="I157" s="723"/>
      <c r="J157" s="723"/>
      <c r="K157" s="723"/>
    </row>
    <row r="158" spans="9:11" ht="9.75">
      <c r="I158" s="723"/>
      <c r="J158" s="723"/>
      <c r="K158" s="723"/>
    </row>
    <row r="159" spans="9:11" ht="9.75">
      <c r="I159" s="723"/>
      <c r="J159" s="723"/>
      <c r="K159" s="723"/>
    </row>
    <row r="160" spans="9:11" ht="9.75">
      <c r="I160" s="723"/>
      <c r="J160" s="723"/>
      <c r="K160" s="723"/>
    </row>
    <row r="161" spans="9:11" ht="9.75">
      <c r="I161" s="723"/>
      <c r="J161" s="723"/>
      <c r="K161" s="723"/>
    </row>
    <row r="162" spans="9:11" ht="9.75">
      <c r="I162" s="723"/>
      <c r="J162" s="723"/>
      <c r="K162" s="723"/>
    </row>
    <row r="163" spans="9:11" ht="9.75">
      <c r="I163" s="723"/>
      <c r="J163" s="723"/>
      <c r="K163" s="723"/>
    </row>
    <row r="164" spans="9:11" ht="9.75">
      <c r="I164" s="723"/>
      <c r="J164" s="723"/>
      <c r="K164" s="723"/>
    </row>
    <row r="165" spans="9:11" ht="9.75">
      <c r="I165" s="723"/>
      <c r="J165" s="723"/>
      <c r="K165" s="723"/>
    </row>
    <row r="166" spans="9:11" ht="9.75">
      <c r="I166" s="723"/>
      <c r="J166" s="723"/>
      <c r="K166" s="723"/>
    </row>
    <row r="167" spans="9:11" ht="9.75">
      <c r="I167" s="723"/>
      <c r="J167" s="723"/>
      <c r="K167" s="723"/>
    </row>
    <row r="168" spans="9:11" ht="9.75">
      <c r="I168" s="723"/>
      <c r="J168" s="723"/>
      <c r="K168" s="723"/>
    </row>
    <row r="169" spans="9:11" ht="9.75">
      <c r="I169" s="723"/>
      <c r="J169" s="723"/>
      <c r="K169" s="723"/>
    </row>
    <row r="170" spans="9:11" ht="9.75">
      <c r="I170" s="723"/>
      <c r="J170" s="723"/>
      <c r="K170" s="723"/>
    </row>
    <row r="171" spans="9:11" ht="9.75">
      <c r="I171" s="723"/>
      <c r="J171" s="723"/>
      <c r="K171" s="723"/>
    </row>
    <row r="172" spans="9:11" ht="9.75">
      <c r="I172" s="723"/>
      <c r="J172" s="723"/>
      <c r="K172" s="723"/>
    </row>
    <row r="173" spans="9:11" ht="9.75">
      <c r="I173" s="723"/>
      <c r="J173" s="723"/>
      <c r="K173" s="723"/>
    </row>
    <row r="174" spans="9:11" ht="9.75">
      <c r="I174" s="723"/>
      <c r="J174" s="723"/>
      <c r="K174" s="723"/>
    </row>
    <row r="175" spans="9:11" ht="9.75">
      <c r="I175" s="723"/>
      <c r="J175" s="723"/>
      <c r="K175" s="723"/>
    </row>
    <row r="176" spans="9:11" ht="9.75">
      <c r="I176" s="723"/>
      <c r="J176" s="723"/>
      <c r="K176" s="723"/>
    </row>
    <row r="177" spans="9:11" ht="9.75">
      <c r="I177" s="723"/>
      <c r="J177" s="723"/>
      <c r="K177" s="723"/>
    </row>
    <row r="178" spans="9:11" ht="9.75">
      <c r="I178" s="723"/>
      <c r="J178" s="723"/>
      <c r="K178" s="723"/>
    </row>
    <row r="179" spans="9:11" ht="9.75">
      <c r="I179" s="723"/>
      <c r="J179" s="723"/>
      <c r="K179" s="723"/>
    </row>
    <row r="180" spans="9:11" ht="9.75">
      <c r="I180" s="723"/>
      <c r="J180" s="723"/>
      <c r="K180" s="723"/>
    </row>
    <row r="181" spans="9:11" ht="9.75">
      <c r="I181" s="723"/>
      <c r="J181" s="723"/>
      <c r="K181" s="723"/>
    </row>
    <row r="182" spans="9:11" ht="9.75">
      <c r="I182" s="723"/>
      <c r="J182" s="723"/>
      <c r="K182" s="723"/>
    </row>
    <row r="183" spans="9:11" ht="9.75">
      <c r="I183" s="723"/>
      <c r="J183" s="723"/>
      <c r="K183" s="723"/>
    </row>
    <row r="184" spans="9:11" ht="9.75">
      <c r="I184" s="723"/>
      <c r="J184" s="723"/>
      <c r="K184" s="723"/>
    </row>
    <row r="185" spans="9:11" ht="9.75">
      <c r="I185" s="723"/>
      <c r="J185" s="723"/>
      <c r="K185" s="723"/>
    </row>
    <row r="186" spans="9:11" ht="9.75">
      <c r="I186" s="723"/>
      <c r="J186" s="723"/>
      <c r="K186" s="723"/>
    </row>
    <row r="187" spans="9:11" ht="9.75">
      <c r="I187" s="723"/>
      <c r="J187" s="723"/>
      <c r="K187" s="723"/>
    </row>
    <row r="188" spans="9:11" ht="9.75">
      <c r="I188" s="723"/>
      <c r="J188" s="723"/>
      <c r="K188" s="723"/>
    </row>
    <row r="189" spans="9:11" ht="9.75">
      <c r="I189" s="723"/>
      <c r="J189" s="723"/>
      <c r="K189" s="723"/>
    </row>
    <row r="190" spans="9:11" ht="9.75">
      <c r="I190" s="723"/>
      <c r="J190" s="723"/>
      <c r="K190" s="723"/>
    </row>
    <row r="191" spans="9:11" ht="9.75">
      <c r="I191" s="723"/>
      <c r="J191" s="723"/>
      <c r="K191" s="723"/>
    </row>
    <row r="192" spans="9:11" ht="9.75">
      <c r="I192" s="723"/>
      <c r="J192" s="723"/>
      <c r="K192" s="723"/>
    </row>
    <row r="193" spans="9:11" ht="9.75">
      <c r="I193" s="723"/>
      <c r="J193" s="723"/>
      <c r="K193" s="723"/>
    </row>
    <row r="194" spans="9:11" ht="9.75">
      <c r="I194" s="723"/>
      <c r="J194" s="723"/>
      <c r="K194" s="723"/>
    </row>
    <row r="195" spans="9:11" ht="9.75">
      <c r="I195" s="723"/>
      <c r="J195" s="723"/>
      <c r="K195" s="723"/>
    </row>
    <row r="196" spans="9:11" ht="9.75">
      <c r="I196" s="723"/>
      <c r="J196" s="723"/>
      <c r="K196" s="723"/>
    </row>
    <row r="197" spans="9:11" ht="9.75">
      <c r="I197" s="723"/>
      <c r="J197" s="723"/>
      <c r="K197" s="723"/>
    </row>
    <row r="198" spans="9:11" ht="9.75">
      <c r="I198" s="723"/>
      <c r="J198" s="723"/>
      <c r="K198" s="723"/>
    </row>
    <row r="199" spans="9:11" ht="9.75">
      <c r="I199" s="723"/>
      <c r="J199" s="723"/>
      <c r="K199" s="723"/>
    </row>
    <row r="200" spans="9:11" ht="9.75">
      <c r="I200" s="723"/>
      <c r="J200" s="723"/>
      <c r="K200" s="723"/>
    </row>
    <row r="201" spans="9:11" ht="9.75">
      <c r="I201" s="723"/>
      <c r="J201" s="723"/>
      <c r="K201" s="723"/>
    </row>
    <row r="202" spans="9:11" ht="9.75">
      <c r="I202" s="723"/>
      <c r="J202" s="723"/>
      <c r="K202" s="723"/>
    </row>
    <row r="203" spans="9:11" ht="9.75">
      <c r="I203" s="723"/>
      <c r="J203" s="723"/>
      <c r="K203" s="723"/>
    </row>
    <row r="204" spans="9:11" ht="9.75">
      <c r="I204" s="723"/>
      <c r="J204" s="723"/>
      <c r="K204" s="723"/>
    </row>
    <row r="205" spans="9:11" ht="9.75">
      <c r="I205" s="723"/>
      <c r="J205" s="723"/>
      <c r="K205" s="723"/>
    </row>
    <row r="206" spans="9:11" ht="9.75">
      <c r="I206" s="723"/>
      <c r="J206" s="723"/>
      <c r="K206" s="723"/>
    </row>
    <row r="207" spans="9:11" ht="9.75">
      <c r="I207" s="723"/>
      <c r="J207" s="723"/>
      <c r="K207" s="723"/>
    </row>
    <row r="208" spans="9:11" ht="9.75">
      <c r="I208" s="723"/>
      <c r="J208" s="723"/>
      <c r="K208" s="723"/>
    </row>
    <row r="209" spans="9:11" ht="9.75">
      <c r="I209" s="723"/>
      <c r="J209" s="723"/>
      <c r="K209" s="723"/>
    </row>
    <row r="210" spans="9:11" ht="9.75">
      <c r="I210" s="723"/>
      <c r="J210" s="723"/>
      <c r="K210" s="723"/>
    </row>
    <row r="211" spans="9:11" ht="9.75">
      <c r="I211" s="723"/>
      <c r="J211" s="723"/>
      <c r="K211" s="723"/>
    </row>
    <row r="212" spans="9:11" ht="9.75">
      <c r="I212" s="723"/>
      <c r="J212" s="723"/>
      <c r="K212" s="723"/>
    </row>
    <row r="213" spans="9:11" ht="9.75">
      <c r="I213" s="723"/>
      <c r="J213" s="723"/>
      <c r="K213" s="723"/>
    </row>
  </sheetData>
  <sheetProtection/>
  <mergeCells count="29">
    <mergeCell ref="A3:L3"/>
    <mergeCell ref="C13:G13"/>
    <mergeCell ref="C17:G17"/>
    <mergeCell ref="C20:G20"/>
    <mergeCell ref="B22:G22"/>
    <mergeCell ref="C25:G25"/>
    <mergeCell ref="A4:L4"/>
    <mergeCell ref="A6:A9"/>
    <mergeCell ref="B6:H9"/>
    <mergeCell ref="I6:I8"/>
    <mergeCell ref="J6:L6"/>
    <mergeCell ref="J7:J8"/>
    <mergeCell ref="K7:L7"/>
    <mergeCell ref="J9:L9"/>
    <mergeCell ref="B27:G27"/>
    <mergeCell ref="D29:G29"/>
    <mergeCell ref="B31:G31"/>
    <mergeCell ref="D35:G35"/>
    <mergeCell ref="D38:G38"/>
    <mergeCell ref="D41:G41"/>
    <mergeCell ref="C44:G44"/>
    <mergeCell ref="C67:G67"/>
    <mergeCell ref="D71:G71"/>
    <mergeCell ref="D47:G47"/>
    <mergeCell ref="B49:G49"/>
    <mergeCell ref="B51:G51"/>
    <mergeCell ref="D54:G54"/>
    <mergeCell ref="C58:G58"/>
    <mergeCell ref="D63:G6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&amp;L&amp;"Arial,Kursiv"&amp;8 2&amp;U Nachweispflichtige Abfälle&amp;R&amp;"Arial,Kursiv"&amp;8&amp;UAbfallwirtschaft in Bayern  2010</oddHeader>
    <oddFooter>&amp;C 51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2"/>
  <sheetViews>
    <sheetView zoomScale="110" zoomScaleNormal="110" workbookViewId="0" topLeftCell="A1">
      <selection activeCell="M69" sqref="M69"/>
    </sheetView>
  </sheetViews>
  <sheetFormatPr defaultColWidth="11.421875" defaultRowHeight="12.75"/>
  <cols>
    <col min="1" max="1" width="5.421875" style="98" customWidth="1"/>
    <col min="2" max="3" width="0.71875" style="98" customWidth="1"/>
    <col min="4" max="7" width="2.8515625" style="98" customWidth="1"/>
    <col min="8" max="8" width="27.57421875" style="98" customWidth="1"/>
    <col min="9" max="9" width="0.85546875" style="98" customWidth="1"/>
    <col min="10" max="10" width="9.421875" style="98" customWidth="1"/>
    <col min="11" max="12" width="11.28125" style="98" customWidth="1"/>
    <col min="13" max="13" width="13.57421875" style="98" customWidth="1"/>
    <col min="14" max="16384" width="11.421875" style="98" customWidth="1"/>
  </cols>
  <sheetData>
    <row r="1" spans="2:13" s="161" customFormat="1" ht="12.75"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</row>
    <row r="2" spans="1:13" s="161" customFormat="1" ht="12.75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1:13" s="161" customFormat="1" ht="12.75">
      <c r="A3" s="1146" t="s">
        <v>564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</row>
    <row r="4" spans="1:15" ht="15">
      <c r="A4" s="1146" t="s">
        <v>565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O4" s="709"/>
    </row>
    <row r="5" spans="1:13" ht="9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9.75">
      <c r="A6" s="1144" t="s">
        <v>521</v>
      </c>
      <c r="B6" s="1140" t="s">
        <v>43</v>
      </c>
      <c r="C6" s="1140"/>
      <c r="D6" s="1140"/>
      <c r="E6" s="1140"/>
      <c r="F6" s="1140"/>
      <c r="G6" s="1140"/>
      <c r="H6" s="1140"/>
      <c r="I6" s="1140"/>
      <c r="J6" s="1140" t="s">
        <v>522</v>
      </c>
      <c r="K6" s="1140" t="s">
        <v>523</v>
      </c>
      <c r="L6" s="1140"/>
      <c r="M6" s="1141"/>
    </row>
    <row r="7" spans="1:13" ht="9.75">
      <c r="A7" s="1144"/>
      <c r="B7" s="1140"/>
      <c r="C7" s="1140"/>
      <c r="D7" s="1140"/>
      <c r="E7" s="1140"/>
      <c r="F7" s="1140"/>
      <c r="G7" s="1140"/>
      <c r="H7" s="1140"/>
      <c r="I7" s="1140"/>
      <c r="J7" s="1140"/>
      <c r="K7" s="1140" t="s">
        <v>524</v>
      </c>
      <c r="L7" s="1140" t="s">
        <v>525</v>
      </c>
      <c r="M7" s="1141"/>
    </row>
    <row r="8" spans="1:13" ht="30">
      <c r="A8" s="1144"/>
      <c r="B8" s="1140"/>
      <c r="C8" s="1140"/>
      <c r="D8" s="1140"/>
      <c r="E8" s="1140"/>
      <c r="F8" s="1140"/>
      <c r="G8" s="1140"/>
      <c r="H8" s="1140"/>
      <c r="I8" s="1140"/>
      <c r="J8" s="1140"/>
      <c r="K8" s="1140"/>
      <c r="L8" s="710" t="s">
        <v>526</v>
      </c>
      <c r="M8" s="711" t="s">
        <v>527</v>
      </c>
    </row>
    <row r="9" spans="1:13" ht="11.25">
      <c r="A9" s="1144"/>
      <c r="B9" s="1140"/>
      <c r="C9" s="1140"/>
      <c r="D9" s="1140"/>
      <c r="E9" s="1140"/>
      <c r="F9" s="1140"/>
      <c r="G9" s="1140"/>
      <c r="H9" s="1140"/>
      <c r="I9" s="1140"/>
      <c r="J9" s="710" t="s">
        <v>420</v>
      </c>
      <c r="K9" s="1140" t="s">
        <v>3</v>
      </c>
      <c r="L9" s="1140"/>
      <c r="M9" s="1141"/>
    </row>
    <row r="10" spans="1:13" ht="7.5" customHeight="1">
      <c r="A10" s="715"/>
      <c r="B10" s="14"/>
      <c r="C10" s="14"/>
      <c r="D10" s="14"/>
      <c r="E10" s="14"/>
      <c r="F10" s="14"/>
      <c r="G10" s="14"/>
      <c r="H10" s="14"/>
      <c r="I10" s="22"/>
      <c r="J10" s="23"/>
      <c r="K10" s="23"/>
      <c r="L10" s="23"/>
      <c r="M10" s="724"/>
    </row>
    <row r="11" spans="1:13" ht="12.75" customHeight="1">
      <c r="A11" s="715" t="s">
        <v>259</v>
      </c>
      <c r="B11" s="14"/>
      <c r="C11" s="1072" t="s">
        <v>822</v>
      </c>
      <c r="D11" s="1072"/>
      <c r="E11" s="1072"/>
      <c r="F11" s="1072"/>
      <c r="G11" s="1072"/>
      <c r="H11" s="1072"/>
      <c r="I11" s="22"/>
      <c r="J11" s="23">
        <v>502</v>
      </c>
      <c r="K11" s="23">
        <v>225927</v>
      </c>
      <c r="L11" s="23">
        <v>130496</v>
      </c>
      <c r="M11" s="724">
        <v>95430</v>
      </c>
    </row>
    <row r="12" spans="1:13" ht="7.5" customHeight="1">
      <c r="A12" s="715"/>
      <c r="B12" s="14"/>
      <c r="C12" s="14"/>
      <c r="D12" s="14"/>
      <c r="E12" s="14"/>
      <c r="F12" s="14"/>
      <c r="G12" s="14"/>
      <c r="H12" s="14"/>
      <c r="I12" s="22"/>
      <c r="J12" s="23"/>
      <c r="K12" s="23"/>
      <c r="L12" s="23"/>
      <c r="M12" s="724"/>
    </row>
    <row r="13" spans="1:13" ht="9.75">
      <c r="A13" s="715" t="s">
        <v>566</v>
      </c>
      <c r="B13" s="14"/>
      <c r="C13" s="14" t="s">
        <v>537</v>
      </c>
      <c r="D13" s="14"/>
      <c r="E13" s="29" t="s">
        <v>567</v>
      </c>
      <c r="F13" s="28"/>
      <c r="G13" s="28"/>
      <c r="H13" s="28"/>
      <c r="I13" s="22"/>
      <c r="J13" s="23"/>
      <c r="K13" s="23"/>
      <c r="L13" s="23"/>
      <c r="M13" s="724"/>
    </row>
    <row r="14" spans="1:13" ht="9.75">
      <c r="A14" s="715"/>
      <c r="B14" s="14"/>
      <c r="C14" s="14"/>
      <c r="D14" s="14"/>
      <c r="E14" s="1072" t="s">
        <v>568</v>
      </c>
      <c r="F14" s="1072"/>
      <c r="G14" s="1072"/>
      <c r="H14" s="1072"/>
      <c r="I14" s="22"/>
      <c r="J14" s="23">
        <v>197</v>
      </c>
      <c r="K14" s="23">
        <v>88171</v>
      </c>
      <c r="L14" s="23">
        <v>34677</v>
      </c>
      <c r="M14" s="724">
        <v>53495</v>
      </c>
    </row>
    <row r="15" spans="1:13" ht="7.5" customHeight="1">
      <c r="A15" s="715"/>
      <c r="B15" s="14"/>
      <c r="C15" s="14"/>
      <c r="D15" s="29"/>
      <c r="E15" s="29"/>
      <c r="F15" s="29"/>
      <c r="G15" s="29"/>
      <c r="H15" s="29"/>
      <c r="I15" s="22"/>
      <c r="J15" s="23"/>
      <c r="K15" s="23"/>
      <c r="L15" s="23"/>
      <c r="M15" s="724"/>
    </row>
    <row r="16" spans="1:13" ht="9.75">
      <c r="A16" s="715" t="s">
        <v>569</v>
      </c>
      <c r="B16" s="14"/>
      <c r="C16" s="14"/>
      <c r="D16" s="14"/>
      <c r="E16" s="1072" t="s">
        <v>570</v>
      </c>
      <c r="F16" s="1072"/>
      <c r="G16" s="1072"/>
      <c r="H16" s="1072"/>
      <c r="I16" s="22"/>
      <c r="J16" s="23">
        <v>292</v>
      </c>
      <c r="K16" s="23">
        <v>101320</v>
      </c>
      <c r="L16" s="23">
        <v>83161</v>
      </c>
      <c r="M16" s="724">
        <v>18159</v>
      </c>
    </row>
    <row r="17" spans="1:13" ht="7.5" customHeight="1">
      <c r="A17" s="715"/>
      <c r="B17" s="14"/>
      <c r="C17" s="14"/>
      <c r="D17" s="29"/>
      <c r="E17" s="29"/>
      <c r="F17" s="28"/>
      <c r="G17" s="28"/>
      <c r="H17" s="28"/>
      <c r="I17" s="22"/>
      <c r="J17" s="23"/>
      <c r="K17" s="23"/>
      <c r="L17" s="23"/>
      <c r="M17" s="724"/>
    </row>
    <row r="18" spans="1:13" ht="12.75" customHeight="1">
      <c r="A18" s="715" t="s">
        <v>571</v>
      </c>
      <c r="B18" s="14"/>
      <c r="C18" s="1145" t="s">
        <v>262</v>
      </c>
      <c r="D18" s="1145"/>
      <c r="E18" s="1145"/>
      <c r="F18" s="1145"/>
      <c r="G18" s="1145"/>
      <c r="H18" s="1145"/>
      <c r="I18" s="22"/>
      <c r="J18" s="23"/>
      <c r="K18" s="23"/>
      <c r="L18" s="23"/>
      <c r="M18" s="724"/>
    </row>
    <row r="19" spans="1:13" ht="12.75" customHeight="1">
      <c r="A19" s="715"/>
      <c r="B19" s="14"/>
      <c r="C19" s="14"/>
      <c r="D19" s="1072" t="s">
        <v>572</v>
      </c>
      <c r="E19" s="1072"/>
      <c r="F19" s="1072"/>
      <c r="G19" s="1072"/>
      <c r="H19" s="1072"/>
      <c r="I19" s="22"/>
      <c r="J19" s="23">
        <v>203</v>
      </c>
      <c r="K19" s="23">
        <v>76095</v>
      </c>
      <c r="L19" s="23">
        <v>61134</v>
      </c>
      <c r="M19" s="724">
        <v>14961</v>
      </c>
    </row>
    <row r="20" spans="1:13" ht="7.5" customHeight="1">
      <c r="A20" s="715"/>
      <c r="B20" s="14"/>
      <c r="C20" s="14"/>
      <c r="D20" s="29"/>
      <c r="E20" s="29"/>
      <c r="F20" s="29"/>
      <c r="G20" s="29"/>
      <c r="H20" s="29"/>
      <c r="I20" s="22"/>
      <c r="J20" s="23"/>
      <c r="K20" s="23"/>
      <c r="L20" s="23"/>
      <c r="M20" s="724"/>
    </row>
    <row r="21" spans="1:13" ht="12.75" customHeight="1">
      <c r="A21" s="715" t="s">
        <v>44</v>
      </c>
      <c r="B21" s="14"/>
      <c r="C21" s="1145" t="s">
        <v>573</v>
      </c>
      <c r="D21" s="1145"/>
      <c r="E21" s="1145"/>
      <c r="F21" s="1145"/>
      <c r="G21" s="1145"/>
      <c r="H21" s="1145"/>
      <c r="I21" s="22"/>
      <c r="J21" s="23"/>
      <c r="K21" s="23"/>
      <c r="L21" s="23"/>
      <c r="M21" s="724"/>
    </row>
    <row r="22" spans="1:13" ht="12.75" customHeight="1">
      <c r="A22" s="715"/>
      <c r="B22" s="14"/>
      <c r="C22" s="1072" t="s">
        <v>342</v>
      </c>
      <c r="D22" s="1072"/>
      <c r="E22" s="1072"/>
      <c r="F22" s="1072"/>
      <c r="G22" s="1072"/>
      <c r="H22" s="1072"/>
      <c r="I22" s="22"/>
      <c r="J22" s="23">
        <v>459</v>
      </c>
      <c r="K22" s="23">
        <v>25754</v>
      </c>
      <c r="L22" s="23">
        <v>20869</v>
      </c>
      <c r="M22" s="724">
        <v>4886</v>
      </c>
    </row>
    <row r="23" spans="1:13" ht="7.5" customHeight="1">
      <c r="A23" s="715"/>
      <c r="B23" s="14"/>
      <c r="C23" s="14"/>
      <c r="D23" s="29"/>
      <c r="E23" s="29"/>
      <c r="F23" s="28"/>
      <c r="G23" s="28"/>
      <c r="H23" s="28"/>
      <c r="I23" s="22"/>
      <c r="J23" s="23"/>
      <c r="K23" s="23"/>
      <c r="L23" s="23"/>
      <c r="M23" s="724"/>
    </row>
    <row r="24" spans="1:13" ht="9.75">
      <c r="A24" s="715" t="s">
        <v>574</v>
      </c>
      <c r="B24" s="14"/>
      <c r="C24" s="14" t="s">
        <v>537</v>
      </c>
      <c r="D24" s="14"/>
      <c r="E24" s="29" t="s">
        <v>575</v>
      </c>
      <c r="F24" s="28"/>
      <c r="G24" s="28"/>
      <c r="H24" s="28"/>
      <c r="I24" s="22"/>
      <c r="J24" s="23"/>
      <c r="K24" s="23"/>
      <c r="L24" s="23"/>
      <c r="M24" s="724"/>
    </row>
    <row r="25" spans="1:13" ht="9.75">
      <c r="A25" s="715"/>
      <c r="B25" s="14"/>
      <c r="C25" s="14"/>
      <c r="D25" s="14"/>
      <c r="E25" s="1072" t="s">
        <v>576</v>
      </c>
      <c r="F25" s="1072"/>
      <c r="G25" s="1072"/>
      <c r="H25" s="1072"/>
      <c r="I25" s="22"/>
      <c r="J25" s="23">
        <v>364</v>
      </c>
      <c r="K25" s="23">
        <v>21833</v>
      </c>
      <c r="L25" s="23">
        <v>17963</v>
      </c>
      <c r="M25" s="724">
        <v>3870</v>
      </c>
    </row>
    <row r="26" spans="1:13" ht="7.5" customHeight="1">
      <c r="A26" s="715"/>
      <c r="B26" s="14"/>
      <c r="C26" s="14"/>
      <c r="D26" s="29"/>
      <c r="E26" s="29"/>
      <c r="F26" s="29"/>
      <c r="G26" s="29"/>
      <c r="H26" s="29"/>
      <c r="I26" s="22"/>
      <c r="J26" s="23"/>
      <c r="K26" s="23"/>
      <c r="L26" s="23"/>
      <c r="M26" s="724"/>
    </row>
    <row r="27" spans="1:13" ht="9.75">
      <c r="A27" s="715" t="s">
        <v>45</v>
      </c>
      <c r="B27" s="14"/>
      <c r="C27" s="29" t="s">
        <v>208</v>
      </c>
      <c r="D27" s="14"/>
      <c r="E27" s="29"/>
      <c r="F27" s="29"/>
      <c r="G27" s="29"/>
      <c r="H27" s="29"/>
      <c r="I27" s="22"/>
      <c r="J27" s="23"/>
      <c r="K27" s="23"/>
      <c r="L27" s="23"/>
      <c r="M27" s="724"/>
    </row>
    <row r="28" spans="1:13" ht="9.75">
      <c r="A28" s="715"/>
      <c r="B28" s="14"/>
      <c r="C28" s="14"/>
      <c r="D28" s="1072" t="s">
        <v>577</v>
      </c>
      <c r="E28" s="1072"/>
      <c r="F28" s="1072"/>
      <c r="G28" s="1072"/>
      <c r="H28" s="1072"/>
      <c r="I28" s="22"/>
      <c r="J28" s="23">
        <v>428</v>
      </c>
      <c r="K28" s="23">
        <v>126403</v>
      </c>
      <c r="L28" s="23">
        <v>48052</v>
      </c>
      <c r="M28" s="724">
        <v>78351</v>
      </c>
    </row>
    <row r="29" spans="1:13" ht="7.5" customHeight="1">
      <c r="A29" s="715"/>
      <c r="B29" s="14"/>
      <c r="C29" s="14"/>
      <c r="D29" s="29"/>
      <c r="E29" s="28"/>
      <c r="F29" s="28"/>
      <c r="G29" s="28"/>
      <c r="H29" s="28"/>
      <c r="I29" s="22"/>
      <c r="J29" s="23"/>
      <c r="K29" s="23"/>
      <c r="L29" s="23"/>
      <c r="M29" s="724"/>
    </row>
    <row r="30" spans="1:13" ht="9.75">
      <c r="A30" s="715" t="s">
        <v>578</v>
      </c>
      <c r="B30" s="14"/>
      <c r="C30" s="14" t="s">
        <v>537</v>
      </c>
      <c r="D30" s="14"/>
      <c r="E30" s="1072" t="s">
        <v>579</v>
      </c>
      <c r="F30" s="1072"/>
      <c r="G30" s="1072"/>
      <c r="H30" s="1072"/>
      <c r="I30" s="22"/>
      <c r="J30" s="23">
        <v>57</v>
      </c>
      <c r="K30" s="23">
        <v>72190</v>
      </c>
      <c r="L30" s="23">
        <v>25673</v>
      </c>
      <c r="M30" s="724">
        <v>46518</v>
      </c>
    </row>
    <row r="31" spans="1:13" ht="7.5" customHeight="1">
      <c r="A31" s="715"/>
      <c r="B31" s="14"/>
      <c r="C31" s="14"/>
      <c r="D31" s="29"/>
      <c r="E31" s="29"/>
      <c r="F31" s="28"/>
      <c r="G31" s="28"/>
      <c r="H31" s="28"/>
      <c r="I31" s="22"/>
      <c r="J31" s="23"/>
      <c r="K31" s="23"/>
      <c r="L31" s="23"/>
      <c r="M31" s="724"/>
    </row>
    <row r="32" spans="1:13" ht="9.75">
      <c r="A32" s="715" t="s">
        <v>46</v>
      </c>
      <c r="B32" s="14"/>
      <c r="C32" s="29" t="s">
        <v>209</v>
      </c>
      <c r="D32" s="14"/>
      <c r="E32" s="29"/>
      <c r="F32" s="29"/>
      <c r="G32" s="28"/>
      <c r="H32" s="28"/>
      <c r="I32" s="22"/>
      <c r="J32" s="23"/>
      <c r="K32" s="23"/>
      <c r="L32" s="23"/>
      <c r="M32" s="724"/>
    </row>
    <row r="33" spans="1:13" ht="9.75">
      <c r="A33" s="715"/>
      <c r="B33" s="14"/>
      <c r="C33" s="14"/>
      <c r="D33" s="1072" t="s">
        <v>580</v>
      </c>
      <c r="E33" s="1072"/>
      <c r="F33" s="1072"/>
      <c r="G33" s="1072"/>
      <c r="H33" s="1072"/>
      <c r="I33" s="22"/>
      <c r="J33" s="23">
        <v>1431</v>
      </c>
      <c r="K33" s="23">
        <v>585732</v>
      </c>
      <c r="L33" s="23">
        <v>504877</v>
      </c>
      <c r="M33" s="724">
        <v>80855</v>
      </c>
    </row>
    <row r="34" spans="1:13" ht="7.5" customHeight="1">
      <c r="A34" s="715"/>
      <c r="B34" s="14"/>
      <c r="C34" s="14"/>
      <c r="D34" s="29"/>
      <c r="E34" s="29"/>
      <c r="F34" s="28"/>
      <c r="G34" s="28"/>
      <c r="H34" s="28"/>
      <c r="I34" s="22"/>
      <c r="J34" s="23"/>
      <c r="K34" s="23"/>
      <c r="L34" s="23"/>
      <c r="M34" s="724"/>
    </row>
    <row r="35" spans="1:13" ht="9.75">
      <c r="A35" s="715" t="s">
        <v>47</v>
      </c>
      <c r="B35" s="14"/>
      <c r="C35" s="14" t="s">
        <v>537</v>
      </c>
      <c r="D35" s="14"/>
      <c r="E35" s="1072" t="s">
        <v>581</v>
      </c>
      <c r="F35" s="1072"/>
      <c r="G35" s="1072"/>
      <c r="H35" s="1072"/>
      <c r="I35" s="22"/>
      <c r="J35" s="23">
        <v>107</v>
      </c>
      <c r="K35" s="193">
        <v>16236</v>
      </c>
      <c r="L35" s="23">
        <v>11715</v>
      </c>
      <c r="M35" s="724">
        <v>4521</v>
      </c>
    </row>
    <row r="36" spans="1:13" ht="7.5" customHeight="1">
      <c r="A36" s="715"/>
      <c r="B36" s="14"/>
      <c r="C36" s="14"/>
      <c r="D36" s="29"/>
      <c r="E36" s="28"/>
      <c r="F36" s="28"/>
      <c r="G36" s="28"/>
      <c r="H36" s="28"/>
      <c r="I36" s="22"/>
      <c r="J36" s="23"/>
      <c r="K36" s="23"/>
      <c r="L36" s="23"/>
      <c r="M36" s="724"/>
    </row>
    <row r="37" spans="1:13" ht="9.75">
      <c r="A37" s="715" t="s">
        <v>48</v>
      </c>
      <c r="B37" s="14"/>
      <c r="C37" s="14"/>
      <c r="D37" s="14"/>
      <c r="E37" s="1072" t="s">
        <v>582</v>
      </c>
      <c r="F37" s="1072"/>
      <c r="G37" s="1072"/>
      <c r="H37" s="1072"/>
      <c r="I37" s="22"/>
      <c r="J37" s="23">
        <v>587</v>
      </c>
      <c r="K37" s="23">
        <v>151103</v>
      </c>
      <c r="L37" s="23">
        <v>135077</v>
      </c>
      <c r="M37" s="724">
        <v>16027</v>
      </c>
    </row>
    <row r="38" spans="1:13" ht="7.5" customHeight="1">
      <c r="A38" s="715"/>
      <c r="B38" s="14"/>
      <c r="C38" s="14"/>
      <c r="D38" s="29"/>
      <c r="E38" s="29"/>
      <c r="F38" s="29"/>
      <c r="G38" s="29"/>
      <c r="H38" s="29"/>
      <c r="I38" s="22"/>
      <c r="J38" s="23"/>
      <c r="K38" s="23"/>
      <c r="L38" s="23"/>
      <c r="M38" s="724"/>
    </row>
    <row r="39" spans="1:13" ht="9.75">
      <c r="A39" s="715" t="s">
        <v>49</v>
      </c>
      <c r="B39" s="14"/>
      <c r="C39" s="14"/>
      <c r="D39" s="14"/>
      <c r="E39" s="1072" t="s">
        <v>583</v>
      </c>
      <c r="F39" s="1072"/>
      <c r="G39" s="1072"/>
      <c r="H39" s="1072"/>
      <c r="I39" s="22"/>
      <c r="J39" s="23">
        <v>120</v>
      </c>
      <c r="K39" s="23">
        <v>60027</v>
      </c>
      <c r="L39" s="23">
        <v>38617</v>
      </c>
      <c r="M39" s="724">
        <v>21410</v>
      </c>
    </row>
    <row r="40" spans="1:13" ht="7.5" customHeight="1">
      <c r="A40" s="715"/>
      <c r="B40" s="14"/>
      <c r="C40" s="14"/>
      <c r="D40" s="29"/>
      <c r="E40" s="29"/>
      <c r="F40" s="29"/>
      <c r="G40" s="29"/>
      <c r="H40" s="29"/>
      <c r="I40" s="22"/>
      <c r="J40" s="23"/>
      <c r="K40" s="23"/>
      <c r="L40" s="23"/>
      <c r="M40" s="724"/>
    </row>
    <row r="41" spans="1:13" ht="9.75">
      <c r="A41" s="715" t="s">
        <v>50</v>
      </c>
      <c r="B41" s="14"/>
      <c r="C41" s="29" t="s">
        <v>584</v>
      </c>
      <c r="D41" s="14"/>
      <c r="E41" s="29"/>
      <c r="F41" s="29"/>
      <c r="G41" s="29"/>
      <c r="H41" s="29"/>
      <c r="I41" s="22" t="s">
        <v>456</v>
      </c>
      <c r="J41" s="238"/>
      <c r="K41" s="23"/>
      <c r="L41" s="23"/>
      <c r="M41" s="724"/>
    </row>
    <row r="42" spans="1:13" ht="9.75">
      <c r="A42" s="715"/>
      <c r="B42" s="14"/>
      <c r="C42" s="14"/>
      <c r="D42" s="29" t="s">
        <v>585</v>
      </c>
      <c r="E42" s="28"/>
      <c r="F42" s="28"/>
      <c r="G42" s="28"/>
      <c r="H42" s="28"/>
      <c r="I42" s="22"/>
      <c r="J42" s="23"/>
      <c r="K42" s="23"/>
      <c r="L42" s="23"/>
      <c r="M42" s="724"/>
    </row>
    <row r="43" spans="1:13" ht="9.75">
      <c r="A43" s="715"/>
      <c r="B43" s="14"/>
      <c r="C43" s="14"/>
      <c r="D43" s="29" t="s">
        <v>586</v>
      </c>
      <c r="E43" s="28"/>
      <c r="F43" s="28"/>
      <c r="G43" s="28"/>
      <c r="H43" s="28"/>
      <c r="I43" s="22"/>
      <c r="J43" s="23"/>
      <c r="K43" s="23"/>
      <c r="L43" s="23"/>
      <c r="M43" s="724"/>
    </row>
    <row r="44" spans="1:13" ht="9.75">
      <c r="A44" s="715"/>
      <c r="B44" s="14"/>
      <c r="C44" s="14"/>
      <c r="D44" s="1072" t="s">
        <v>587</v>
      </c>
      <c r="E44" s="1072"/>
      <c r="F44" s="1072"/>
      <c r="G44" s="1072"/>
      <c r="H44" s="1072"/>
      <c r="I44" s="22"/>
      <c r="J44" s="23">
        <v>25</v>
      </c>
      <c r="K44" s="23">
        <v>1619</v>
      </c>
      <c r="L44" s="23">
        <v>1611</v>
      </c>
      <c r="M44" s="725">
        <v>7</v>
      </c>
    </row>
    <row r="45" spans="1:13" ht="7.5" customHeight="1">
      <c r="A45" s="715"/>
      <c r="B45" s="14"/>
      <c r="C45" s="14"/>
      <c r="D45" s="29"/>
      <c r="E45" s="29"/>
      <c r="F45" s="28"/>
      <c r="G45" s="28"/>
      <c r="H45" s="28"/>
      <c r="I45" s="22"/>
      <c r="J45" s="23"/>
      <c r="K45" s="23"/>
      <c r="L45" s="23"/>
      <c r="M45" s="724"/>
    </row>
    <row r="46" spans="1:13" ht="9.75">
      <c r="A46" s="715" t="s">
        <v>52</v>
      </c>
      <c r="B46" s="14"/>
      <c r="C46" s="29" t="s">
        <v>53</v>
      </c>
      <c r="D46" s="14"/>
      <c r="E46" s="29"/>
      <c r="F46" s="28"/>
      <c r="G46" s="28"/>
      <c r="H46" s="28"/>
      <c r="I46" s="22"/>
      <c r="J46" s="23"/>
      <c r="K46" s="23"/>
      <c r="L46" s="23"/>
      <c r="M46" s="724"/>
    </row>
    <row r="47" spans="1:13" ht="9.75">
      <c r="A47" s="715"/>
      <c r="B47" s="14"/>
      <c r="C47" s="14"/>
      <c r="D47" s="29" t="s">
        <v>588</v>
      </c>
      <c r="E47" s="29"/>
      <c r="F47" s="29"/>
      <c r="G47" s="29"/>
      <c r="H47" s="29"/>
      <c r="I47" s="22"/>
      <c r="J47" s="23"/>
      <c r="K47" s="23"/>
      <c r="L47" s="23"/>
      <c r="M47" s="724"/>
    </row>
    <row r="48" spans="1:13" ht="9.75">
      <c r="A48" s="715"/>
      <c r="B48" s="14"/>
      <c r="C48" s="14"/>
      <c r="D48" s="29" t="s">
        <v>589</v>
      </c>
      <c r="E48" s="29"/>
      <c r="F48" s="29"/>
      <c r="G48" s="29"/>
      <c r="H48" s="29"/>
      <c r="I48" s="22"/>
      <c r="J48" s="23"/>
      <c r="K48" s="23"/>
      <c r="L48" s="23"/>
      <c r="M48" s="724"/>
    </row>
    <row r="49" spans="1:13" ht="9.75">
      <c r="A49" s="715"/>
      <c r="B49" s="14"/>
      <c r="C49" s="14"/>
      <c r="D49" s="1072" t="s">
        <v>590</v>
      </c>
      <c r="E49" s="1072"/>
      <c r="F49" s="1072"/>
      <c r="G49" s="1072"/>
      <c r="H49" s="1072"/>
      <c r="I49" s="22"/>
      <c r="J49" s="23">
        <v>246</v>
      </c>
      <c r="K49" s="23">
        <v>672844</v>
      </c>
      <c r="L49" s="23">
        <v>303882</v>
      </c>
      <c r="M49" s="724">
        <v>368962</v>
      </c>
    </row>
    <row r="50" spans="1:13" ht="7.5" customHeight="1">
      <c r="A50" s="715"/>
      <c r="B50" s="14"/>
      <c r="C50" s="14"/>
      <c r="D50" s="29"/>
      <c r="E50" s="29"/>
      <c r="F50" s="29"/>
      <c r="G50" s="29"/>
      <c r="H50" s="29"/>
      <c r="I50" s="22"/>
      <c r="J50" s="23"/>
      <c r="K50" s="23"/>
      <c r="L50" s="23"/>
      <c r="M50" s="724"/>
    </row>
    <row r="51" spans="1:13" ht="9.75">
      <c r="A51" s="715" t="s">
        <v>54</v>
      </c>
      <c r="B51" s="14"/>
      <c r="C51" s="14" t="s">
        <v>537</v>
      </c>
      <c r="D51" s="14"/>
      <c r="E51" s="29" t="s">
        <v>591</v>
      </c>
      <c r="F51" s="29"/>
      <c r="G51" s="29"/>
      <c r="H51" s="29"/>
      <c r="I51" s="22"/>
      <c r="J51" s="23"/>
      <c r="K51" s="23"/>
      <c r="L51" s="23"/>
      <c r="M51" s="724"/>
    </row>
    <row r="52" spans="1:13" ht="9.75">
      <c r="A52" s="715"/>
      <c r="B52" s="14"/>
      <c r="C52" s="14"/>
      <c r="D52" s="14"/>
      <c r="E52" s="1072" t="s">
        <v>592</v>
      </c>
      <c r="F52" s="1072"/>
      <c r="G52" s="1072"/>
      <c r="H52" s="1072"/>
      <c r="I52" s="22"/>
      <c r="J52" s="23">
        <v>47</v>
      </c>
      <c r="K52" s="23">
        <v>199042</v>
      </c>
      <c r="L52" s="23">
        <v>60660</v>
      </c>
      <c r="M52" s="724">
        <v>138382</v>
      </c>
    </row>
    <row r="53" spans="1:13" ht="7.5" customHeight="1">
      <c r="A53" s="715"/>
      <c r="B53" s="14"/>
      <c r="C53" s="14"/>
      <c r="D53" s="29"/>
      <c r="E53" s="29"/>
      <c r="F53" s="29"/>
      <c r="G53" s="29"/>
      <c r="H53" s="29"/>
      <c r="I53" s="22"/>
      <c r="J53" s="23"/>
      <c r="K53" s="23"/>
      <c r="L53" s="23"/>
      <c r="M53" s="724"/>
    </row>
    <row r="54" spans="1:13" ht="9.75">
      <c r="A54" s="715" t="s">
        <v>593</v>
      </c>
      <c r="B54" s="14"/>
      <c r="C54" s="14"/>
      <c r="D54" s="14"/>
      <c r="E54" s="1072" t="s">
        <v>594</v>
      </c>
      <c r="F54" s="1072"/>
      <c r="G54" s="1072"/>
      <c r="H54" s="1072"/>
      <c r="I54" s="22"/>
      <c r="J54" s="23">
        <v>11</v>
      </c>
      <c r="K54" s="23">
        <v>5753</v>
      </c>
      <c r="L54" s="23">
        <v>5573</v>
      </c>
      <c r="M54" s="724">
        <v>180</v>
      </c>
    </row>
    <row r="55" spans="1:13" ht="7.5" customHeight="1">
      <c r="A55" s="715"/>
      <c r="B55" s="14"/>
      <c r="C55" s="14"/>
      <c r="D55" s="29"/>
      <c r="E55" s="28"/>
      <c r="F55" s="28"/>
      <c r="G55" s="28"/>
      <c r="H55" s="28"/>
      <c r="I55" s="22"/>
      <c r="J55" s="23"/>
      <c r="K55" s="23"/>
      <c r="L55" s="23"/>
      <c r="M55" s="724"/>
    </row>
    <row r="56" spans="1:13" ht="9.75">
      <c r="A56" s="715" t="s">
        <v>55</v>
      </c>
      <c r="B56" s="14"/>
      <c r="C56" s="29" t="s">
        <v>595</v>
      </c>
      <c r="D56" s="14"/>
      <c r="E56" s="29"/>
      <c r="F56" s="28"/>
      <c r="G56" s="28"/>
      <c r="H56" s="28"/>
      <c r="I56" s="22" t="s">
        <v>456</v>
      </c>
      <c r="J56" s="23"/>
      <c r="K56" s="23"/>
      <c r="L56" s="23"/>
      <c r="M56" s="724"/>
    </row>
    <row r="57" spans="1:13" ht="9.75">
      <c r="A57" s="715"/>
      <c r="B57" s="14"/>
      <c r="C57" s="14"/>
      <c r="D57" s="29" t="s">
        <v>596</v>
      </c>
      <c r="E57" s="29"/>
      <c r="F57" s="29"/>
      <c r="G57" s="29"/>
      <c r="H57" s="29"/>
      <c r="I57" s="22" t="s">
        <v>456</v>
      </c>
      <c r="J57" s="23"/>
      <c r="K57" s="23"/>
      <c r="L57" s="23"/>
      <c r="M57" s="724"/>
    </row>
    <row r="58" spans="1:13" s="93" customFormat="1" ht="9.75">
      <c r="A58" s="715"/>
      <c r="B58" s="14"/>
      <c r="C58" s="14"/>
      <c r="D58" s="1072" t="s">
        <v>597</v>
      </c>
      <c r="E58" s="1072"/>
      <c r="F58" s="1072"/>
      <c r="G58" s="1072"/>
      <c r="H58" s="1072"/>
      <c r="I58" s="22"/>
      <c r="J58" s="23">
        <v>124</v>
      </c>
      <c r="K58" s="23">
        <v>25885</v>
      </c>
      <c r="L58" s="23">
        <v>12062</v>
      </c>
      <c r="M58" s="724">
        <v>13823</v>
      </c>
    </row>
    <row r="59" spans="1:13" s="93" customFormat="1" ht="7.5" customHeight="1">
      <c r="A59" s="715"/>
      <c r="B59" s="14"/>
      <c r="C59" s="14"/>
      <c r="D59" s="29"/>
      <c r="E59" s="28"/>
      <c r="F59" s="28"/>
      <c r="G59" s="28"/>
      <c r="H59" s="28"/>
      <c r="I59" s="22"/>
      <c r="J59" s="23"/>
      <c r="K59" s="23"/>
      <c r="L59" s="23"/>
      <c r="M59" s="724"/>
    </row>
    <row r="60" spans="1:13" s="93" customFormat="1" ht="9.75">
      <c r="A60" s="715" t="s">
        <v>515</v>
      </c>
      <c r="B60" s="14"/>
      <c r="C60" s="14" t="s">
        <v>537</v>
      </c>
      <c r="D60" s="20"/>
      <c r="E60" s="29" t="s">
        <v>823</v>
      </c>
      <c r="F60" s="28"/>
      <c r="G60" s="28"/>
      <c r="H60" s="28"/>
      <c r="I60" s="22"/>
      <c r="J60" s="23"/>
      <c r="K60" s="23"/>
      <c r="L60" s="23"/>
      <c r="M60" s="724"/>
    </row>
    <row r="61" spans="1:13" ht="9.75">
      <c r="A61" s="715"/>
      <c r="B61" s="14"/>
      <c r="C61" s="14"/>
      <c r="D61" s="14"/>
      <c r="E61" s="1072" t="s">
        <v>598</v>
      </c>
      <c r="F61" s="1072"/>
      <c r="G61" s="1072"/>
      <c r="H61" s="1072"/>
      <c r="I61" s="22"/>
      <c r="J61" s="23">
        <v>6</v>
      </c>
      <c r="K61" s="23">
        <v>5642</v>
      </c>
      <c r="L61" s="23">
        <v>3648</v>
      </c>
      <c r="M61" s="724">
        <v>1994</v>
      </c>
    </row>
    <row r="62" spans="1:13" s="399" customFormat="1" ht="7.5" customHeight="1">
      <c r="A62" s="715"/>
      <c r="B62" s="14"/>
      <c r="C62" s="14"/>
      <c r="D62" s="28"/>
      <c r="E62" s="28"/>
      <c r="F62" s="28"/>
      <c r="G62" s="28"/>
      <c r="H62" s="28"/>
      <c r="I62" s="22"/>
      <c r="J62" s="23"/>
      <c r="K62" s="23"/>
      <c r="L62" s="23"/>
      <c r="M62" s="724"/>
    </row>
    <row r="63" spans="1:13" s="399" customFormat="1" ht="9.75">
      <c r="A63" s="726"/>
      <c r="B63" s="20"/>
      <c r="C63" s="20"/>
      <c r="D63" s="20"/>
      <c r="E63" s="20"/>
      <c r="F63" s="20"/>
      <c r="G63" s="20"/>
      <c r="H63" s="727" t="s">
        <v>21</v>
      </c>
      <c r="I63" s="324"/>
      <c r="J63" s="25">
        <v>3112</v>
      </c>
      <c r="K63" s="25">
        <v>2373451</v>
      </c>
      <c r="L63" s="25">
        <v>1394576</v>
      </c>
      <c r="M63" s="728">
        <v>978875</v>
      </c>
    </row>
    <row r="64" spans="1:13" ht="7.5" customHeight="1">
      <c r="A64" s="726"/>
      <c r="B64" s="20"/>
      <c r="C64" s="20"/>
      <c r="D64" s="20"/>
      <c r="E64" s="20"/>
      <c r="F64" s="20"/>
      <c r="G64" s="20"/>
      <c r="H64" s="727"/>
      <c r="I64" s="729"/>
      <c r="J64" s="730"/>
      <c r="K64" s="25"/>
      <c r="L64" s="25"/>
      <c r="M64" s="728"/>
    </row>
    <row r="65" spans="1:13" ht="9.75">
      <c r="A65" s="726"/>
      <c r="B65" s="20"/>
      <c r="C65" s="20"/>
      <c r="D65" s="20"/>
      <c r="E65" s="20"/>
      <c r="F65" s="20"/>
      <c r="G65" s="20"/>
      <c r="H65" s="731" t="s">
        <v>599</v>
      </c>
      <c r="I65" s="729"/>
      <c r="J65" s="700" t="s">
        <v>600</v>
      </c>
      <c r="K65" s="23">
        <v>19806</v>
      </c>
      <c r="L65" s="346" t="s">
        <v>600</v>
      </c>
      <c r="M65" s="346" t="s">
        <v>600</v>
      </c>
    </row>
    <row r="66" spans="1:13" ht="7.5" customHeight="1">
      <c r="A66" s="726"/>
      <c r="B66" s="20"/>
      <c r="C66" s="20"/>
      <c r="D66" s="20"/>
      <c r="E66" s="20"/>
      <c r="F66" s="20"/>
      <c r="G66" s="20"/>
      <c r="H66" s="731"/>
      <c r="I66" s="729"/>
      <c r="J66" s="730"/>
      <c r="K66" s="23"/>
      <c r="L66" s="196"/>
      <c r="M66" s="728"/>
    </row>
    <row r="67" spans="1:13" ht="9.75">
      <c r="A67" s="726"/>
      <c r="B67" s="20"/>
      <c r="C67" s="20"/>
      <c r="D67" s="20"/>
      <c r="E67" s="20"/>
      <c r="F67" s="20"/>
      <c r="G67" s="20"/>
      <c r="H67" s="727" t="s">
        <v>19</v>
      </c>
      <c r="I67" s="729"/>
      <c r="J67" s="701" t="s">
        <v>600</v>
      </c>
      <c r="K67" s="25">
        <v>2393257</v>
      </c>
      <c r="L67" s="702" t="s">
        <v>600</v>
      </c>
      <c r="M67" s="702" t="s">
        <v>600</v>
      </c>
    </row>
    <row r="68" spans="1:13" ht="13.5" customHeight="1">
      <c r="A68" s="33" t="s">
        <v>7</v>
      </c>
      <c r="B68" s="402"/>
      <c r="C68" s="402"/>
      <c r="D68" s="402"/>
      <c r="E68" s="402"/>
      <c r="F68" s="402"/>
      <c r="G68" s="400"/>
      <c r="H68" s="400"/>
      <c r="I68" s="400"/>
      <c r="J68" s="400"/>
      <c r="K68" s="400"/>
      <c r="L68" s="400"/>
      <c r="M68" s="400"/>
    </row>
    <row r="69" spans="1:13" ht="11.25">
      <c r="A69" s="401" t="s">
        <v>563</v>
      </c>
      <c r="B69" s="401"/>
      <c r="C69" s="401"/>
      <c r="D69" s="401"/>
      <c r="E69" s="401"/>
      <c r="F69" s="401"/>
      <c r="G69" s="399"/>
      <c r="H69" s="399"/>
      <c r="I69" s="399"/>
      <c r="J69" s="399"/>
      <c r="K69" s="399"/>
      <c r="L69" s="399"/>
      <c r="M69" s="399"/>
    </row>
    <row r="70" spans="1:13" ht="9.75" customHeight="1">
      <c r="A70" s="401"/>
      <c r="B70" s="401"/>
      <c r="C70" s="401"/>
      <c r="D70" s="401"/>
      <c r="E70" s="401"/>
      <c r="F70" s="401"/>
      <c r="G70" s="399"/>
      <c r="H70" s="399"/>
      <c r="I70" s="399"/>
      <c r="J70" s="399"/>
      <c r="K70" s="399"/>
      <c r="L70" s="722"/>
      <c r="M70" s="399"/>
    </row>
    <row r="71" spans="10:12" ht="9" customHeight="1">
      <c r="J71" s="723"/>
      <c r="K71" s="723"/>
      <c r="L71" s="723"/>
    </row>
    <row r="72" spans="10:12" ht="9.75">
      <c r="J72" s="723"/>
      <c r="K72" s="723"/>
      <c r="L72" s="723"/>
    </row>
    <row r="73" spans="10:12" ht="9.75">
      <c r="J73" s="723"/>
      <c r="K73" s="723"/>
      <c r="L73" s="723"/>
    </row>
    <row r="74" spans="10:12" ht="9.75">
      <c r="J74" s="723"/>
      <c r="K74" s="723"/>
      <c r="L74" s="723"/>
    </row>
    <row r="75" spans="10:12" ht="9.75">
      <c r="J75" s="723"/>
      <c r="K75" s="723"/>
      <c r="L75" s="723"/>
    </row>
    <row r="76" spans="10:12" ht="9.75">
      <c r="J76" s="723"/>
      <c r="K76" s="723"/>
      <c r="L76" s="723"/>
    </row>
    <row r="77" spans="10:12" ht="9.75">
      <c r="J77" s="723"/>
      <c r="K77" s="723"/>
      <c r="L77" s="723"/>
    </row>
    <row r="78" spans="10:12" ht="9.75">
      <c r="J78" s="723"/>
      <c r="K78" s="723"/>
      <c r="L78" s="723"/>
    </row>
    <row r="79" spans="10:12" ht="9.75">
      <c r="J79" s="723"/>
      <c r="K79" s="723"/>
      <c r="L79" s="723"/>
    </row>
    <row r="80" spans="10:12" ht="9.75">
      <c r="J80" s="723"/>
      <c r="K80" s="723"/>
      <c r="L80" s="723"/>
    </row>
    <row r="81" spans="10:12" ht="9.75">
      <c r="J81" s="723"/>
      <c r="K81" s="723"/>
      <c r="L81" s="723"/>
    </row>
    <row r="82" spans="10:12" ht="9.75">
      <c r="J82" s="723"/>
      <c r="K82" s="723"/>
      <c r="L82" s="723"/>
    </row>
    <row r="83" spans="10:12" ht="9.75">
      <c r="J83" s="723"/>
      <c r="K83" s="723"/>
      <c r="L83" s="723"/>
    </row>
    <row r="84" spans="10:12" ht="9.75">
      <c r="J84" s="723"/>
      <c r="K84" s="723"/>
      <c r="L84" s="723"/>
    </row>
    <row r="85" spans="10:12" ht="9.75">
      <c r="J85" s="723"/>
      <c r="K85" s="723"/>
      <c r="L85" s="723"/>
    </row>
    <row r="86" spans="10:12" ht="9.75">
      <c r="J86" s="723"/>
      <c r="K86" s="723"/>
      <c r="L86" s="723"/>
    </row>
    <row r="87" spans="10:12" ht="9.75">
      <c r="J87" s="723"/>
      <c r="K87" s="723"/>
      <c r="L87" s="723"/>
    </row>
    <row r="88" spans="10:12" ht="9.75">
      <c r="J88" s="723"/>
      <c r="K88" s="723"/>
      <c r="L88" s="723"/>
    </row>
    <row r="89" spans="10:12" ht="9.75">
      <c r="J89" s="723"/>
      <c r="K89" s="723"/>
      <c r="L89" s="723"/>
    </row>
    <row r="90" spans="10:12" ht="9.75">
      <c r="J90" s="723"/>
      <c r="K90" s="723"/>
      <c r="L90" s="723"/>
    </row>
    <row r="91" spans="10:12" ht="9.75">
      <c r="J91" s="723"/>
      <c r="K91" s="723"/>
      <c r="L91" s="723"/>
    </row>
    <row r="92" spans="10:12" ht="9.75">
      <c r="J92" s="723"/>
      <c r="K92" s="723"/>
      <c r="L92" s="723"/>
    </row>
    <row r="93" spans="10:12" ht="9.75">
      <c r="J93" s="723"/>
      <c r="K93" s="723"/>
      <c r="L93" s="723"/>
    </row>
    <row r="94" spans="10:12" ht="9.75">
      <c r="J94" s="723"/>
      <c r="K94" s="723"/>
      <c r="L94" s="723"/>
    </row>
    <row r="95" spans="10:12" ht="9.75">
      <c r="J95" s="723"/>
      <c r="K95" s="723"/>
      <c r="L95" s="723"/>
    </row>
    <row r="96" spans="10:12" ht="9.75">
      <c r="J96" s="723"/>
      <c r="K96" s="723"/>
      <c r="L96" s="723"/>
    </row>
    <row r="97" spans="10:12" ht="9.75">
      <c r="J97" s="723"/>
      <c r="K97" s="723"/>
      <c r="L97" s="723"/>
    </row>
    <row r="98" spans="10:12" ht="9.75">
      <c r="J98" s="723"/>
      <c r="K98" s="723"/>
      <c r="L98" s="723"/>
    </row>
    <row r="99" spans="10:12" ht="9.75">
      <c r="J99" s="723"/>
      <c r="K99" s="723"/>
      <c r="L99" s="723"/>
    </row>
    <row r="100" spans="10:12" ht="9.75">
      <c r="J100" s="723"/>
      <c r="K100" s="723"/>
      <c r="L100" s="723"/>
    </row>
    <row r="101" spans="10:12" ht="9.75">
      <c r="J101" s="723"/>
      <c r="K101" s="723"/>
      <c r="L101" s="723"/>
    </row>
    <row r="102" spans="10:12" ht="9.75">
      <c r="J102" s="723"/>
      <c r="K102" s="723"/>
      <c r="L102" s="723"/>
    </row>
    <row r="103" spans="10:12" ht="9.75">
      <c r="J103" s="723"/>
      <c r="K103" s="723"/>
      <c r="L103" s="723"/>
    </row>
    <row r="104" spans="10:12" ht="9.75">
      <c r="J104" s="723"/>
      <c r="K104" s="723"/>
      <c r="L104" s="723"/>
    </row>
    <row r="105" spans="10:12" ht="9.75">
      <c r="J105" s="723"/>
      <c r="K105" s="723"/>
      <c r="L105" s="723"/>
    </row>
    <row r="106" spans="10:12" ht="9.75">
      <c r="J106" s="723"/>
      <c r="K106" s="723"/>
      <c r="L106" s="723"/>
    </row>
    <row r="107" spans="10:12" ht="9.75">
      <c r="J107" s="723"/>
      <c r="K107" s="723"/>
      <c r="L107" s="723"/>
    </row>
    <row r="108" spans="10:12" ht="9.75">
      <c r="J108" s="723"/>
      <c r="K108" s="723"/>
      <c r="L108" s="723"/>
    </row>
    <row r="109" spans="10:12" ht="9.75">
      <c r="J109" s="723"/>
      <c r="K109" s="723"/>
      <c r="L109" s="723"/>
    </row>
    <row r="110" spans="10:12" ht="9.75">
      <c r="J110" s="723"/>
      <c r="K110" s="723"/>
      <c r="L110" s="723"/>
    </row>
    <row r="111" spans="10:12" ht="9.75">
      <c r="J111" s="723"/>
      <c r="K111" s="723"/>
      <c r="L111" s="723"/>
    </row>
    <row r="112" spans="10:12" ht="9.75">
      <c r="J112" s="723"/>
      <c r="K112" s="723"/>
      <c r="L112" s="723"/>
    </row>
    <row r="113" spans="10:12" ht="9.75">
      <c r="J113" s="723"/>
      <c r="K113" s="723"/>
      <c r="L113" s="723"/>
    </row>
    <row r="114" spans="10:12" ht="9.75">
      <c r="J114" s="723"/>
      <c r="K114" s="723"/>
      <c r="L114" s="723"/>
    </row>
    <row r="115" spans="10:12" ht="9.75">
      <c r="J115" s="723"/>
      <c r="K115" s="723"/>
      <c r="L115" s="723"/>
    </row>
    <row r="116" spans="10:12" ht="9.75">
      <c r="J116" s="723"/>
      <c r="K116" s="723"/>
      <c r="L116" s="723"/>
    </row>
    <row r="117" spans="10:12" ht="9.75">
      <c r="J117" s="723"/>
      <c r="K117" s="723"/>
      <c r="L117" s="723"/>
    </row>
    <row r="118" spans="10:12" ht="9.75">
      <c r="J118" s="723"/>
      <c r="K118" s="723"/>
      <c r="L118" s="723"/>
    </row>
    <row r="119" spans="10:12" ht="9.75">
      <c r="J119" s="723"/>
      <c r="K119" s="723"/>
      <c r="L119" s="723"/>
    </row>
    <row r="120" spans="10:12" ht="9.75">
      <c r="J120" s="723"/>
      <c r="K120" s="723"/>
      <c r="L120" s="723"/>
    </row>
    <row r="121" spans="10:12" ht="9.75">
      <c r="J121" s="723"/>
      <c r="K121" s="723"/>
      <c r="L121" s="723"/>
    </row>
    <row r="122" spans="10:12" ht="9.75">
      <c r="J122" s="723"/>
      <c r="K122" s="723"/>
      <c r="L122" s="723"/>
    </row>
    <row r="123" spans="10:12" ht="9.75">
      <c r="J123" s="723"/>
      <c r="K123" s="723"/>
      <c r="L123" s="723"/>
    </row>
    <row r="124" spans="10:12" ht="9.75">
      <c r="J124" s="723"/>
      <c r="K124" s="723"/>
      <c r="L124" s="723"/>
    </row>
    <row r="125" spans="10:12" ht="9.75">
      <c r="J125" s="723"/>
      <c r="K125" s="723"/>
      <c r="L125" s="723"/>
    </row>
    <row r="126" spans="10:12" ht="9.75">
      <c r="J126" s="723"/>
      <c r="K126" s="723"/>
      <c r="L126" s="723"/>
    </row>
    <row r="127" spans="10:12" ht="9.75">
      <c r="J127" s="723"/>
      <c r="K127" s="723"/>
      <c r="L127" s="723"/>
    </row>
    <row r="128" spans="10:12" ht="9.75">
      <c r="J128" s="723"/>
      <c r="K128" s="723"/>
      <c r="L128" s="723"/>
    </row>
    <row r="129" spans="10:12" ht="9.75">
      <c r="J129" s="723"/>
      <c r="K129" s="723"/>
      <c r="L129" s="723"/>
    </row>
    <row r="130" spans="10:12" ht="9.75">
      <c r="J130" s="723"/>
      <c r="K130" s="723"/>
      <c r="L130" s="723"/>
    </row>
    <row r="131" spans="10:12" ht="9.75">
      <c r="J131" s="723"/>
      <c r="K131" s="723"/>
      <c r="L131" s="723"/>
    </row>
    <row r="132" spans="10:12" ht="9.75">
      <c r="J132" s="723"/>
      <c r="K132" s="723"/>
      <c r="L132" s="723"/>
    </row>
    <row r="133" spans="10:12" ht="9.75">
      <c r="J133" s="723"/>
      <c r="K133" s="723"/>
      <c r="L133" s="723"/>
    </row>
    <row r="134" spans="10:12" ht="9.75">
      <c r="J134" s="723"/>
      <c r="K134" s="723"/>
      <c r="L134" s="723"/>
    </row>
    <row r="135" spans="10:12" ht="9.75">
      <c r="J135" s="723"/>
      <c r="K135" s="723"/>
      <c r="L135" s="723"/>
    </row>
    <row r="136" spans="10:12" ht="9.75">
      <c r="J136" s="723"/>
      <c r="K136" s="723"/>
      <c r="L136" s="723"/>
    </row>
    <row r="137" spans="10:12" ht="9.75">
      <c r="J137" s="723"/>
      <c r="K137" s="723"/>
      <c r="L137" s="723"/>
    </row>
    <row r="138" spans="10:12" ht="9.75">
      <c r="J138" s="723"/>
      <c r="K138" s="723"/>
      <c r="L138" s="723"/>
    </row>
    <row r="139" spans="10:12" ht="9.75">
      <c r="J139" s="723"/>
      <c r="K139" s="723"/>
      <c r="L139" s="723"/>
    </row>
    <row r="140" spans="10:12" ht="9.75">
      <c r="J140" s="723"/>
      <c r="K140" s="723"/>
      <c r="L140" s="723"/>
    </row>
    <row r="141" spans="10:12" ht="9.75">
      <c r="J141" s="723"/>
      <c r="K141" s="723"/>
      <c r="L141" s="723"/>
    </row>
    <row r="142" spans="10:12" ht="9.75">
      <c r="J142" s="723"/>
      <c r="K142" s="723"/>
      <c r="L142" s="723"/>
    </row>
    <row r="143" spans="10:12" ht="9.75">
      <c r="J143" s="723"/>
      <c r="K143" s="723"/>
      <c r="L143" s="723"/>
    </row>
    <row r="144" spans="10:12" ht="9.75">
      <c r="J144" s="723"/>
      <c r="K144" s="723"/>
      <c r="L144" s="723"/>
    </row>
    <row r="145" spans="10:12" ht="9.75">
      <c r="J145" s="723"/>
      <c r="K145" s="723"/>
      <c r="L145" s="723"/>
    </row>
    <row r="146" spans="10:12" ht="9.75">
      <c r="J146" s="723"/>
      <c r="K146" s="723"/>
      <c r="L146" s="723"/>
    </row>
    <row r="147" spans="10:12" ht="9.75">
      <c r="J147" s="723"/>
      <c r="K147" s="723"/>
      <c r="L147" s="723"/>
    </row>
    <row r="148" spans="10:12" ht="9.75">
      <c r="J148" s="723"/>
      <c r="K148" s="723"/>
      <c r="L148" s="723"/>
    </row>
    <row r="149" spans="10:12" ht="9.75">
      <c r="J149" s="723"/>
      <c r="K149" s="723"/>
      <c r="L149" s="723"/>
    </row>
    <row r="150" spans="10:12" ht="9.75">
      <c r="J150" s="723"/>
      <c r="K150" s="723"/>
      <c r="L150" s="723"/>
    </row>
    <row r="151" spans="10:12" ht="9.75">
      <c r="J151" s="723"/>
      <c r="K151" s="723"/>
      <c r="L151" s="723"/>
    </row>
    <row r="152" spans="10:12" ht="9.75">
      <c r="J152" s="723"/>
      <c r="K152" s="723"/>
      <c r="L152" s="723"/>
    </row>
    <row r="153" spans="10:12" ht="9.75">
      <c r="J153" s="723"/>
      <c r="K153" s="723"/>
      <c r="L153" s="723"/>
    </row>
    <row r="154" spans="10:12" ht="9.75">
      <c r="J154" s="723"/>
      <c r="K154" s="723"/>
      <c r="L154" s="723"/>
    </row>
    <row r="155" spans="10:12" ht="9.75">
      <c r="J155" s="723"/>
      <c r="K155" s="723"/>
      <c r="L155" s="723"/>
    </row>
    <row r="156" spans="10:12" ht="9.75">
      <c r="J156" s="723"/>
      <c r="K156" s="723"/>
      <c r="L156" s="723"/>
    </row>
    <row r="157" spans="10:12" ht="9.75">
      <c r="J157" s="723"/>
      <c r="K157" s="723"/>
      <c r="L157" s="723"/>
    </row>
    <row r="158" spans="10:12" ht="9.75">
      <c r="J158" s="723"/>
      <c r="K158" s="723"/>
      <c r="L158" s="723"/>
    </row>
    <row r="159" spans="10:12" ht="9.75">
      <c r="J159" s="723"/>
      <c r="K159" s="723"/>
      <c r="L159" s="723"/>
    </row>
    <row r="160" spans="10:12" ht="9.75">
      <c r="J160" s="723"/>
      <c r="K160" s="723"/>
      <c r="L160" s="723"/>
    </row>
    <row r="161" spans="10:12" ht="9.75">
      <c r="J161" s="723"/>
      <c r="K161" s="723"/>
      <c r="L161" s="723"/>
    </row>
    <row r="162" spans="10:12" ht="9.75">
      <c r="J162" s="723"/>
      <c r="K162" s="723"/>
      <c r="L162" s="723"/>
    </row>
    <row r="163" spans="10:12" ht="9.75">
      <c r="J163" s="723"/>
      <c r="K163" s="723"/>
      <c r="L163" s="723"/>
    </row>
    <row r="164" spans="10:12" ht="9.75">
      <c r="J164" s="723"/>
      <c r="K164" s="723"/>
      <c r="L164" s="723"/>
    </row>
    <row r="165" spans="10:12" ht="9.75">
      <c r="J165" s="723"/>
      <c r="K165" s="723"/>
      <c r="L165" s="723"/>
    </row>
    <row r="166" spans="10:12" ht="9.75">
      <c r="J166" s="723"/>
      <c r="K166" s="723"/>
      <c r="L166" s="723"/>
    </row>
    <row r="167" spans="10:12" ht="9.75">
      <c r="J167" s="723"/>
      <c r="K167" s="723"/>
      <c r="L167" s="723"/>
    </row>
    <row r="168" spans="10:12" ht="9.75">
      <c r="J168" s="723"/>
      <c r="K168" s="723"/>
      <c r="L168" s="723"/>
    </row>
    <row r="169" spans="10:12" ht="9.75">
      <c r="J169" s="723"/>
      <c r="K169" s="723"/>
      <c r="L169" s="723"/>
    </row>
    <row r="170" spans="10:12" ht="9.75">
      <c r="J170" s="723"/>
      <c r="K170" s="723"/>
      <c r="L170" s="723"/>
    </row>
    <row r="171" spans="10:12" ht="9.75">
      <c r="J171" s="723"/>
      <c r="K171" s="723"/>
      <c r="L171" s="723"/>
    </row>
    <row r="172" spans="10:12" ht="9.75">
      <c r="J172" s="723"/>
      <c r="K172" s="723"/>
      <c r="L172" s="723"/>
    </row>
    <row r="173" spans="10:12" ht="9.75">
      <c r="J173" s="723"/>
      <c r="K173" s="723"/>
      <c r="L173" s="723"/>
    </row>
    <row r="174" spans="10:12" ht="9.75">
      <c r="J174" s="723"/>
      <c r="K174" s="723"/>
      <c r="L174" s="723"/>
    </row>
    <row r="175" spans="10:12" ht="9.75">
      <c r="J175" s="723"/>
      <c r="K175" s="723"/>
      <c r="L175" s="723"/>
    </row>
    <row r="176" spans="10:12" ht="9.75">
      <c r="J176" s="723"/>
      <c r="K176" s="723"/>
      <c r="L176" s="723"/>
    </row>
    <row r="177" spans="10:12" ht="9.75">
      <c r="J177" s="723"/>
      <c r="K177" s="723"/>
      <c r="L177" s="723"/>
    </row>
    <row r="178" spans="10:12" ht="9.75">
      <c r="J178" s="723"/>
      <c r="K178" s="723"/>
      <c r="L178" s="723"/>
    </row>
    <row r="179" spans="10:12" ht="9.75">
      <c r="J179" s="723"/>
      <c r="K179" s="723"/>
      <c r="L179" s="723"/>
    </row>
    <row r="180" spans="10:12" ht="9.75">
      <c r="J180" s="723"/>
      <c r="K180" s="723"/>
      <c r="L180" s="723"/>
    </row>
    <row r="181" spans="10:12" ht="9.75">
      <c r="J181" s="723"/>
      <c r="K181" s="723"/>
      <c r="L181" s="723"/>
    </row>
    <row r="182" spans="10:12" ht="9.75">
      <c r="J182" s="723"/>
      <c r="K182" s="723"/>
      <c r="L182" s="723"/>
    </row>
    <row r="183" spans="10:12" ht="9.75">
      <c r="J183" s="723"/>
      <c r="K183" s="723"/>
      <c r="L183" s="723"/>
    </row>
    <row r="184" spans="10:12" ht="9.75">
      <c r="J184" s="723"/>
      <c r="K184" s="723"/>
      <c r="L184" s="723"/>
    </row>
    <row r="185" spans="10:12" ht="9.75">
      <c r="J185" s="723"/>
      <c r="K185" s="723"/>
      <c r="L185" s="723"/>
    </row>
    <row r="186" spans="10:12" ht="9.75">
      <c r="J186" s="723"/>
      <c r="K186" s="723"/>
      <c r="L186" s="723"/>
    </row>
    <row r="187" spans="10:12" ht="9.75">
      <c r="J187" s="723"/>
      <c r="K187" s="723"/>
      <c r="L187" s="723"/>
    </row>
    <row r="188" spans="10:12" ht="9.75">
      <c r="J188" s="723"/>
      <c r="K188" s="723"/>
      <c r="L188" s="723"/>
    </row>
    <row r="189" spans="10:12" ht="9.75">
      <c r="J189" s="723"/>
      <c r="K189" s="723"/>
      <c r="L189" s="723"/>
    </row>
    <row r="190" spans="10:12" ht="9.75">
      <c r="J190" s="723"/>
      <c r="K190" s="723"/>
      <c r="L190" s="723"/>
    </row>
    <row r="191" spans="10:12" ht="9.75">
      <c r="J191" s="723"/>
      <c r="K191" s="723"/>
      <c r="L191" s="723"/>
    </row>
    <row r="192" spans="10:12" ht="9.75">
      <c r="J192" s="723"/>
      <c r="K192" s="723"/>
      <c r="L192" s="723"/>
    </row>
    <row r="193" spans="10:12" ht="9.75">
      <c r="J193" s="723"/>
      <c r="K193" s="723"/>
      <c r="L193" s="723"/>
    </row>
    <row r="194" spans="10:12" ht="9.75">
      <c r="J194" s="723"/>
      <c r="K194" s="723"/>
      <c r="L194" s="723"/>
    </row>
    <row r="195" spans="10:12" ht="9.75">
      <c r="J195" s="723"/>
      <c r="K195" s="723"/>
      <c r="L195" s="723"/>
    </row>
    <row r="196" spans="10:12" ht="9.75">
      <c r="J196" s="723"/>
      <c r="K196" s="723"/>
      <c r="L196" s="723"/>
    </row>
    <row r="197" spans="10:12" ht="9.75">
      <c r="J197" s="723"/>
      <c r="K197" s="723"/>
      <c r="L197" s="723"/>
    </row>
    <row r="198" spans="10:12" ht="9.75">
      <c r="J198" s="723"/>
      <c r="K198" s="723"/>
      <c r="L198" s="723"/>
    </row>
    <row r="199" spans="10:12" ht="9.75">
      <c r="J199" s="723"/>
      <c r="K199" s="723"/>
      <c r="L199" s="723"/>
    </row>
    <row r="200" spans="10:12" ht="9.75">
      <c r="J200" s="723"/>
      <c r="K200" s="723"/>
      <c r="L200" s="723"/>
    </row>
    <row r="201" spans="10:12" ht="9.75">
      <c r="J201" s="723"/>
      <c r="K201" s="723"/>
      <c r="L201" s="723"/>
    </row>
    <row r="202" spans="10:12" ht="9.75">
      <c r="J202" s="723"/>
      <c r="K202" s="723"/>
      <c r="L202" s="723"/>
    </row>
    <row r="203" spans="10:12" ht="9.75">
      <c r="J203" s="723"/>
      <c r="K203" s="723"/>
      <c r="L203" s="723"/>
    </row>
    <row r="204" spans="10:12" ht="9.75">
      <c r="J204" s="723"/>
      <c r="K204" s="723"/>
      <c r="L204" s="723"/>
    </row>
    <row r="205" spans="10:12" ht="9.75">
      <c r="J205" s="723"/>
      <c r="K205" s="723"/>
      <c r="L205" s="723"/>
    </row>
    <row r="206" spans="10:12" ht="9.75">
      <c r="J206" s="723"/>
      <c r="K206" s="723"/>
      <c r="L206" s="723"/>
    </row>
    <row r="207" spans="10:12" ht="9.75">
      <c r="J207" s="723"/>
      <c r="K207" s="723"/>
      <c r="L207" s="723"/>
    </row>
    <row r="208" spans="10:12" ht="9.75">
      <c r="J208" s="723"/>
      <c r="K208" s="723"/>
      <c r="L208" s="723"/>
    </row>
    <row r="209" spans="10:12" ht="9.75">
      <c r="J209" s="723"/>
      <c r="K209" s="723"/>
      <c r="L209" s="723"/>
    </row>
    <row r="210" spans="10:12" ht="9.75">
      <c r="J210" s="723"/>
      <c r="K210" s="723"/>
      <c r="L210" s="723"/>
    </row>
    <row r="211" spans="10:12" ht="9.75">
      <c r="J211" s="723"/>
      <c r="K211" s="723"/>
      <c r="L211" s="723"/>
    </row>
    <row r="212" spans="10:12" ht="9.75">
      <c r="J212" s="723"/>
      <c r="K212" s="723"/>
      <c r="L212" s="723"/>
    </row>
  </sheetData>
  <sheetProtection/>
  <mergeCells count="29">
    <mergeCell ref="A3:M3"/>
    <mergeCell ref="C11:H11"/>
    <mergeCell ref="E14:H14"/>
    <mergeCell ref="E16:H16"/>
    <mergeCell ref="C18:H18"/>
    <mergeCell ref="D19:H19"/>
    <mergeCell ref="A4:M4"/>
    <mergeCell ref="A6:A9"/>
    <mergeCell ref="B6:I9"/>
    <mergeCell ref="J6:J8"/>
    <mergeCell ref="K6:M6"/>
    <mergeCell ref="K7:K8"/>
    <mergeCell ref="L7:M7"/>
    <mergeCell ref="K9:M9"/>
    <mergeCell ref="C21:H21"/>
    <mergeCell ref="C22:H22"/>
    <mergeCell ref="E25:H25"/>
    <mergeCell ref="D28:H28"/>
    <mergeCell ref="E30:H30"/>
    <mergeCell ref="D33:H33"/>
    <mergeCell ref="E35:H35"/>
    <mergeCell ref="D58:H58"/>
    <mergeCell ref="E61:H61"/>
    <mergeCell ref="E37:H37"/>
    <mergeCell ref="E39:H39"/>
    <mergeCell ref="D44:H44"/>
    <mergeCell ref="D49:H49"/>
    <mergeCell ref="E52:H52"/>
    <mergeCell ref="E54:H54"/>
  </mergeCells>
  <printOptions/>
  <pageMargins left="0.5118110236220472" right="0.5118110236220472" top="0.5905511811023623" bottom="0.787401574803149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2011</oddHeader>
    <oddFooter xml:space="preserve">&amp;C 52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X96"/>
  <sheetViews>
    <sheetView zoomScale="90" zoomScaleNormal="90" workbookViewId="0" topLeftCell="A1">
      <selection activeCell="I48" sqref="I48"/>
    </sheetView>
  </sheetViews>
  <sheetFormatPr defaultColWidth="11.421875" defaultRowHeight="12.75"/>
  <cols>
    <col min="1" max="1" width="2.57421875" style="83" customWidth="1"/>
    <col min="2" max="6" width="6.28125" style="83" customWidth="1"/>
    <col min="7" max="7" width="1.1484375" style="83" customWidth="1"/>
    <col min="8" max="11" width="14.00390625" style="83" customWidth="1"/>
    <col min="12" max="14" width="11.421875" style="83" customWidth="1"/>
    <col min="15" max="15" width="11.57421875" style="83" customWidth="1"/>
    <col min="16" max="16" width="11.7109375" style="83" customWidth="1"/>
    <col min="17" max="20" width="11.421875" style="83" customWidth="1"/>
    <col min="21" max="21" width="22.57421875" style="83" customWidth="1"/>
    <col min="22" max="16384" width="11.421875" style="83" customWidth="1"/>
  </cols>
  <sheetData>
    <row r="1" ht="19.5" customHeight="1"/>
    <row r="2" spans="1:11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1037" t="s">
        <v>601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</row>
    <row r="4" spans="1:11" ht="14.25" customHeight="1">
      <c r="A4" s="1150" t="s">
        <v>602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</row>
    <row r="5" spans="1:11" ht="12" customHeight="1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9.5" customHeight="1">
      <c r="A6" s="1151" t="s">
        <v>603</v>
      </c>
      <c r="B6" s="1151"/>
      <c r="C6" s="1151"/>
      <c r="D6" s="1151"/>
      <c r="E6" s="1151"/>
      <c r="F6" s="1151"/>
      <c r="G6" s="1152"/>
      <c r="H6" s="1157" t="s">
        <v>604</v>
      </c>
      <c r="I6" s="1158"/>
      <c r="J6" s="1158"/>
      <c r="K6" s="1158"/>
    </row>
    <row r="7" spans="1:11" ht="79.5" customHeight="1">
      <c r="A7" s="1153"/>
      <c r="B7" s="1153"/>
      <c r="C7" s="1153"/>
      <c r="D7" s="1153"/>
      <c r="E7" s="1153"/>
      <c r="F7" s="1153"/>
      <c r="G7" s="1154"/>
      <c r="H7" s="732" t="s">
        <v>605</v>
      </c>
      <c r="I7" s="733" t="s">
        <v>606</v>
      </c>
      <c r="J7" s="733" t="s">
        <v>607</v>
      </c>
      <c r="K7" s="733" t="s">
        <v>606</v>
      </c>
    </row>
    <row r="8" spans="1:11" ht="19.5" customHeight="1">
      <c r="A8" s="1155"/>
      <c r="B8" s="1155"/>
      <c r="C8" s="1155"/>
      <c r="D8" s="1155"/>
      <c r="E8" s="1155"/>
      <c r="F8" s="1155"/>
      <c r="G8" s="1156"/>
      <c r="H8" s="1159" t="s">
        <v>3</v>
      </c>
      <c r="I8" s="1160"/>
      <c r="J8" s="1160"/>
      <c r="K8" s="1160"/>
    </row>
    <row r="9" spans="1:11" ht="6.75" customHeight="1">
      <c r="A9" s="734"/>
      <c r="B9" s="734"/>
      <c r="C9" s="734"/>
      <c r="D9" s="734"/>
      <c r="E9" s="734"/>
      <c r="F9" s="735"/>
      <c r="G9" s="736"/>
      <c r="H9" s="734"/>
      <c r="I9" s="737"/>
      <c r="J9" s="737"/>
      <c r="K9" s="734"/>
    </row>
    <row r="10" spans="1:19" ht="15" customHeight="1">
      <c r="A10" s="734"/>
      <c r="B10" s="1161" t="s">
        <v>608</v>
      </c>
      <c r="C10" s="1161"/>
      <c r="D10" s="1161"/>
      <c r="E10" s="1161"/>
      <c r="F10" s="1161"/>
      <c r="G10" s="736"/>
      <c r="H10" s="738">
        <v>0</v>
      </c>
      <c r="I10" s="738">
        <v>0</v>
      </c>
      <c r="J10" s="739">
        <v>157</v>
      </c>
      <c r="K10" s="738">
        <v>0</v>
      </c>
      <c r="P10" s="740"/>
      <c r="Q10" s="740"/>
      <c r="R10" s="740"/>
      <c r="S10" s="740"/>
    </row>
    <row r="11" spans="1:24" ht="15" customHeight="1">
      <c r="A11" s="734"/>
      <c r="B11" s="1147" t="s">
        <v>609</v>
      </c>
      <c r="C11" s="1147"/>
      <c r="D11" s="1147"/>
      <c r="E11" s="1147"/>
      <c r="F11" s="1147"/>
      <c r="G11" s="403"/>
      <c r="H11" s="738">
        <v>144</v>
      </c>
      <c r="I11" s="738">
        <v>144</v>
      </c>
      <c r="J11" s="741">
        <v>2803</v>
      </c>
      <c r="K11" s="741">
        <v>2101</v>
      </c>
      <c r="O11" s="735"/>
      <c r="P11" s="740"/>
      <c r="Q11" s="740"/>
      <c r="R11" s="740"/>
      <c r="S11" s="740"/>
      <c r="U11" s="740"/>
      <c r="V11" s="740"/>
      <c r="W11" s="740"/>
      <c r="X11" s="740"/>
    </row>
    <row r="12" spans="1:24" ht="15" customHeight="1">
      <c r="A12" s="734"/>
      <c r="B12" s="1147" t="s">
        <v>610</v>
      </c>
      <c r="C12" s="1147"/>
      <c r="D12" s="1147"/>
      <c r="E12" s="1147"/>
      <c r="F12" s="1147"/>
      <c r="G12" s="403"/>
      <c r="H12" s="738">
        <v>20</v>
      </c>
      <c r="I12" s="738">
        <v>20</v>
      </c>
      <c r="J12" s="738">
        <v>0</v>
      </c>
      <c r="K12" s="738">
        <v>0</v>
      </c>
      <c r="O12" s="740"/>
      <c r="P12" s="740"/>
      <c r="Q12" s="740"/>
      <c r="R12" s="742"/>
      <c r="S12" s="742"/>
      <c r="U12" s="740"/>
      <c r="V12" s="740"/>
      <c r="W12" s="740"/>
      <c r="X12" s="740"/>
    </row>
    <row r="13" spans="1:24" ht="15" customHeight="1">
      <c r="A13" s="734"/>
      <c r="B13" s="1147" t="s">
        <v>611</v>
      </c>
      <c r="C13" s="1147"/>
      <c r="D13" s="1147"/>
      <c r="E13" s="1147"/>
      <c r="F13" s="1147"/>
      <c r="G13" s="403"/>
      <c r="H13" s="738">
        <v>0</v>
      </c>
      <c r="I13" s="738">
        <v>0</v>
      </c>
      <c r="J13" s="738">
        <v>57</v>
      </c>
      <c r="K13" s="738">
        <v>0</v>
      </c>
      <c r="O13" s="740"/>
      <c r="P13" s="740"/>
      <c r="Q13" s="740"/>
      <c r="R13" s="742"/>
      <c r="S13" s="742"/>
      <c r="U13" s="740"/>
      <c r="V13" s="740"/>
      <c r="W13" s="404"/>
      <c r="X13" s="404"/>
    </row>
    <row r="14" spans="1:24" ht="15" customHeight="1">
      <c r="A14" s="734"/>
      <c r="B14" s="1149" t="s">
        <v>612</v>
      </c>
      <c r="C14" s="1149"/>
      <c r="D14" s="1149"/>
      <c r="E14" s="1149"/>
      <c r="F14" s="1149"/>
      <c r="G14" s="403"/>
      <c r="H14" s="738">
        <v>0</v>
      </c>
      <c r="I14" s="738">
        <v>0</v>
      </c>
      <c r="J14" s="738">
        <v>34</v>
      </c>
      <c r="K14" s="738">
        <v>0</v>
      </c>
      <c r="O14" s="740"/>
      <c r="P14" s="740"/>
      <c r="Q14" s="740"/>
      <c r="R14" s="742"/>
      <c r="S14" s="742"/>
      <c r="U14" s="740"/>
      <c r="V14" s="740"/>
      <c r="W14" s="404"/>
      <c r="X14" s="404"/>
    </row>
    <row r="15" spans="1:24" ht="15" customHeight="1">
      <c r="A15" s="734"/>
      <c r="B15" s="1149" t="s">
        <v>613</v>
      </c>
      <c r="C15" s="1149"/>
      <c r="D15" s="1149"/>
      <c r="E15" s="1149"/>
      <c r="F15" s="1149"/>
      <c r="G15" s="403"/>
      <c r="H15" s="738">
        <v>0</v>
      </c>
      <c r="I15" s="738">
        <v>0</v>
      </c>
      <c r="J15" s="738">
        <v>0</v>
      </c>
      <c r="K15" s="738">
        <v>0</v>
      </c>
      <c r="O15" s="406"/>
      <c r="P15" s="740"/>
      <c r="Q15" s="740"/>
      <c r="R15" s="742"/>
      <c r="S15" s="742"/>
      <c r="U15" s="406"/>
      <c r="V15" s="404"/>
      <c r="W15" s="740"/>
      <c r="X15" s="740"/>
    </row>
    <row r="16" spans="1:24" ht="15" customHeight="1">
      <c r="A16" s="734"/>
      <c r="B16" s="1147" t="s">
        <v>614</v>
      </c>
      <c r="C16" s="1147"/>
      <c r="D16" s="1147"/>
      <c r="E16" s="1147"/>
      <c r="F16" s="1147"/>
      <c r="G16" s="403"/>
      <c r="H16" s="741">
        <v>7756</v>
      </c>
      <c r="I16" s="738">
        <v>6754</v>
      </c>
      <c r="J16" s="738">
        <v>0</v>
      </c>
      <c r="K16" s="738">
        <v>0</v>
      </c>
      <c r="O16" s="406"/>
      <c r="P16" s="740"/>
      <c r="Q16" s="740"/>
      <c r="R16" s="742"/>
      <c r="S16" s="742"/>
      <c r="U16" s="406"/>
      <c r="V16" s="404"/>
      <c r="W16" s="740"/>
      <c r="X16" s="740"/>
    </row>
    <row r="17" spans="1:24" ht="15" customHeight="1">
      <c r="A17" s="734"/>
      <c r="B17" s="1147" t="s">
        <v>615</v>
      </c>
      <c r="C17" s="1147"/>
      <c r="D17" s="1147"/>
      <c r="E17" s="1147"/>
      <c r="F17" s="1147"/>
      <c r="G17" s="403"/>
      <c r="H17" s="738">
        <v>0</v>
      </c>
      <c r="I17" s="738">
        <v>0</v>
      </c>
      <c r="J17" s="738">
        <v>1009</v>
      </c>
      <c r="K17" s="738">
        <v>933</v>
      </c>
      <c r="O17" s="406"/>
      <c r="P17" s="740"/>
      <c r="Q17" s="740"/>
      <c r="R17" s="742"/>
      <c r="S17" s="742"/>
      <c r="U17" s="406"/>
      <c r="V17" s="404"/>
      <c r="W17" s="740"/>
      <c r="X17" s="740"/>
    </row>
    <row r="18" spans="1:24" ht="15" customHeight="1">
      <c r="A18" s="734"/>
      <c r="B18" s="1147" t="s">
        <v>616</v>
      </c>
      <c r="C18" s="1147"/>
      <c r="D18" s="1147"/>
      <c r="E18" s="1147"/>
      <c r="F18" s="1147"/>
      <c r="G18" s="403"/>
      <c r="H18" s="741">
        <v>188860</v>
      </c>
      <c r="I18" s="741">
        <v>140834</v>
      </c>
      <c r="J18" s="738">
        <v>0</v>
      </c>
      <c r="K18" s="738">
        <v>0</v>
      </c>
      <c r="O18" s="406"/>
      <c r="P18" s="740"/>
      <c r="Q18" s="740"/>
      <c r="R18" s="743"/>
      <c r="S18" s="743"/>
      <c r="U18" s="406"/>
      <c r="V18" s="404"/>
      <c r="W18" s="740"/>
      <c r="X18" s="740"/>
    </row>
    <row r="19" spans="1:24" ht="15" customHeight="1">
      <c r="A19" s="734"/>
      <c r="B19" s="1147" t="s">
        <v>617</v>
      </c>
      <c r="C19" s="1147"/>
      <c r="D19" s="1147"/>
      <c r="E19" s="1147"/>
      <c r="F19" s="1147"/>
      <c r="G19" s="403"/>
      <c r="H19" s="741">
        <v>4907</v>
      </c>
      <c r="I19" s="741">
        <v>4890</v>
      </c>
      <c r="J19" s="738">
        <v>0</v>
      </c>
      <c r="K19" s="738">
        <v>0</v>
      </c>
      <c r="O19" s="406"/>
      <c r="P19" s="740"/>
      <c r="Q19" s="740"/>
      <c r="R19" s="742"/>
      <c r="S19" s="742"/>
      <c r="U19" s="406"/>
      <c r="V19" s="404"/>
      <c r="W19" s="744"/>
      <c r="X19" s="740"/>
    </row>
    <row r="20" spans="1:24" ht="15" customHeight="1">
      <c r="A20" s="734"/>
      <c r="B20" s="1147" t="s">
        <v>618</v>
      </c>
      <c r="C20" s="1147"/>
      <c r="D20" s="1147"/>
      <c r="E20" s="1147"/>
      <c r="F20" s="1147"/>
      <c r="G20" s="403"/>
      <c r="H20" s="741">
        <v>8</v>
      </c>
      <c r="I20" s="741">
        <v>8</v>
      </c>
      <c r="J20" s="738">
        <v>0</v>
      </c>
      <c r="K20" s="738">
        <v>0</v>
      </c>
      <c r="O20" s="406"/>
      <c r="P20" s="740"/>
      <c r="Q20" s="745"/>
      <c r="R20" s="742"/>
      <c r="S20" s="742"/>
      <c r="U20" s="406"/>
      <c r="V20" s="404"/>
      <c r="W20" s="744"/>
      <c r="X20" s="746"/>
    </row>
    <row r="21" spans="1:24" ht="15" customHeight="1">
      <c r="A21" s="734"/>
      <c r="B21" s="1147" t="s">
        <v>619</v>
      </c>
      <c r="C21" s="1147"/>
      <c r="D21" s="1147"/>
      <c r="E21" s="1147"/>
      <c r="F21" s="1147"/>
      <c r="G21" s="403"/>
      <c r="H21" s="741">
        <v>42</v>
      </c>
      <c r="I21" s="738">
        <v>42</v>
      </c>
      <c r="J21" s="738">
        <v>0</v>
      </c>
      <c r="K21" s="738">
        <v>0</v>
      </c>
      <c r="O21" s="406"/>
      <c r="P21" s="740"/>
      <c r="Q21" s="740"/>
      <c r="R21" s="742"/>
      <c r="S21" s="742"/>
      <c r="U21" s="406"/>
      <c r="V21" s="404"/>
      <c r="W21" s="740"/>
      <c r="X21" s="744"/>
    </row>
    <row r="22" spans="1:24" ht="15" customHeight="1">
      <c r="A22" s="734"/>
      <c r="B22" s="1147" t="s">
        <v>620</v>
      </c>
      <c r="C22" s="1147"/>
      <c r="D22" s="1147"/>
      <c r="E22" s="1147"/>
      <c r="F22" s="1147"/>
      <c r="G22" s="403"/>
      <c r="H22" s="741">
        <v>4825</v>
      </c>
      <c r="I22" s="741">
        <v>3826</v>
      </c>
      <c r="J22" s="738">
        <v>2284</v>
      </c>
      <c r="K22" s="738">
        <v>295</v>
      </c>
      <c r="O22" s="406"/>
      <c r="P22" s="740"/>
      <c r="Q22" s="740"/>
      <c r="R22" s="743"/>
      <c r="S22" s="743"/>
      <c r="U22" s="406"/>
      <c r="V22" s="404"/>
      <c r="W22" s="744"/>
      <c r="X22" s="740"/>
    </row>
    <row r="23" spans="1:24" ht="15" customHeight="1">
      <c r="A23" s="734"/>
      <c r="B23" s="1147" t="s">
        <v>621</v>
      </c>
      <c r="C23" s="1147"/>
      <c r="D23" s="1147"/>
      <c r="E23" s="1147"/>
      <c r="F23" s="1147"/>
      <c r="G23" s="403"/>
      <c r="H23" s="738">
        <v>0</v>
      </c>
      <c r="I23" s="738">
        <v>0</v>
      </c>
      <c r="J23" s="738">
        <v>0</v>
      </c>
      <c r="K23" s="738">
        <v>0</v>
      </c>
      <c r="O23" s="406"/>
      <c r="P23" s="740"/>
      <c r="Q23" s="740"/>
      <c r="R23" s="742"/>
      <c r="S23" s="742"/>
      <c r="U23" s="406"/>
      <c r="V23" s="404"/>
      <c r="W23" s="747"/>
      <c r="X23" s="748"/>
    </row>
    <row r="24" spans="1:24" ht="15" customHeight="1">
      <c r="A24" s="734"/>
      <c r="B24" s="1147" t="s">
        <v>622</v>
      </c>
      <c r="C24" s="1147"/>
      <c r="D24" s="1147"/>
      <c r="E24" s="1147"/>
      <c r="F24" s="1147"/>
      <c r="G24" s="405"/>
      <c r="H24" s="749">
        <v>185756</v>
      </c>
      <c r="I24" s="739">
        <v>30504</v>
      </c>
      <c r="J24" s="741">
        <v>58849</v>
      </c>
      <c r="K24" s="741">
        <v>3498</v>
      </c>
      <c r="O24" s="406"/>
      <c r="P24" s="740"/>
      <c r="Q24" s="740"/>
      <c r="R24" s="742"/>
      <c r="S24" s="742"/>
      <c r="U24" s="406"/>
      <c r="V24" s="404"/>
      <c r="W24" s="740"/>
      <c r="X24" s="744"/>
    </row>
    <row r="25" spans="1:24" ht="15" customHeight="1">
      <c r="A25" s="734"/>
      <c r="B25" s="1147" t="s">
        <v>623</v>
      </c>
      <c r="C25" s="1147"/>
      <c r="D25" s="1147"/>
      <c r="E25" s="1147"/>
      <c r="F25" s="1147"/>
      <c r="G25" s="403"/>
      <c r="H25" s="738">
        <v>0</v>
      </c>
      <c r="I25" s="738">
        <v>0</v>
      </c>
      <c r="J25" s="738">
        <v>4997</v>
      </c>
      <c r="K25" s="738">
        <v>0</v>
      </c>
      <c r="O25" s="406"/>
      <c r="P25" s="740"/>
      <c r="Q25" s="740"/>
      <c r="R25" s="742"/>
      <c r="S25" s="742"/>
      <c r="U25" s="406"/>
      <c r="V25" s="404"/>
      <c r="W25" s="744"/>
      <c r="X25" s="740"/>
    </row>
    <row r="26" spans="1:24" ht="15" customHeight="1">
      <c r="A26" s="734"/>
      <c r="B26" s="1149" t="s">
        <v>624</v>
      </c>
      <c r="C26" s="1149"/>
      <c r="D26" s="1149"/>
      <c r="E26" s="1149"/>
      <c r="F26" s="1149"/>
      <c r="G26" s="403"/>
      <c r="H26" s="738">
        <v>0</v>
      </c>
      <c r="I26" s="738">
        <v>0</v>
      </c>
      <c r="J26" s="738">
        <v>1781</v>
      </c>
      <c r="K26" s="738">
        <v>0</v>
      </c>
      <c r="O26" s="406"/>
      <c r="P26" s="740"/>
      <c r="Q26" s="740"/>
      <c r="R26" s="742"/>
      <c r="S26" s="742"/>
      <c r="U26" s="406"/>
      <c r="V26" s="404"/>
      <c r="W26" s="744"/>
      <c r="X26" s="740"/>
    </row>
    <row r="27" spans="1:24" ht="15" customHeight="1">
      <c r="A27" s="734"/>
      <c r="B27" s="1147" t="s">
        <v>625</v>
      </c>
      <c r="C27" s="1147"/>
      <c r="D27" s="1147"/>
      <c r="E27" s="1147"/>
      <c r="F27" s="1147"/>
      <c r="G27" s="403"/>
      <c r="H27" s="738">
        <v>6</v>
      </c>
      <c r="I27" s="738">
        <v>6</v>
      </c>
      <c r="J27" s="738">
        <v>0</v>
      </c>
      <c r="K27" s="738">
        <v>0</v>
      </c>
      <c r="O27" s="406"/>
      <c r="P27" s="740"/>
      <c r="Q27" s="740"/>
      <c r="R27" s="742"/>
      <c r="S27" s="742"/>
      <c r="U27" s="406"/>
      <c r="V27" s="404"/>
      <c r="W27" s="740"/>
      <c r="X27" s="744"/>
    </row>
    <row r="28" spans="1:24" ht="15" customHeight="1">
      <c r="A28" s="734"/>
      <c r="B28" s="1147" t="s">
        <v>626</v>
      </c>
      <c r="C28" s="1147"/>
      <c r="D28" s="1147"/>
      <c r="E28" s="1147"/>
      <c r="F28" s="1147"/>
      <c r="G28" s="403"/>
      <c r="H28" s="741">
        <v>51523</v>
      </c>
      <c r="I28" s="741">
        <v>22796</v>
      </c>
      <c r="J28" s="741">
        <v>2402</v>
      </c>
      <c r="K28" s="741">
        <v>999</v>
      </c>
      <c r="O28" s="406"/>
      <c r="P28" s="740"/>
      <c r="Q28" s="740"/>
      <c r="R28" s="742"/>
      <c r="S28" s="742"/>
      <c r="U28" s="406"/>
      <c r="V28" s="404"/>
      <c r="W28" s="744"/>
      <c r="X28" s="750"/>
    </row>
    <row r="29" spans="1:24" ht="15" customHeight="1">
      <c r="A29" s="734"/>
      <c r="B29" s="1147" t="s">
        <v>627</v>
      </c>
      <c r="C29" s="1147"/>
      <c r="D29" s="1147"/>
      <c r="E29" s="1147"/>
      <c r="F29" s="1147"/>
      <c r="G29" s="403"/>
      <c r="H29" s="738">
        <v>0</v>
      </c>
      <c r="I29" s="738">
        <v>0</v>
      </c>
      <c r="J29" s="738">
        <v>187</v>
      </c>
      <c r="K29" s="738">
        <v>0</v>
      </c>
      <c r="O29" s="751"/>
      <c r="P29" s="752"/>
      <c r="Q29" s="752"/>
      <c r="R29" s="753"/>
      <c r="S29" s="753"/>
      <c r="U29" s="751"/>
      <c r="V29" s="740"/>
      <c r="W29" s="754"/>
      <c r="X29" s="754"/>
    </row>
    <row r="30" spans="1:24" ht="15" customHeight="1">
      <c r="A30" s="734"/>
      <c r="B30" s="1147" t="s">
        <v>628</v>
      </c>
      <c r="C30" s="1148"/>
      <c r="D30" s="1148"/>
      <c r="E30" s="1148"/>
      <c r="F30" s="1148"/>
      <c r="G30" s="403"/>
      <c r="H30" s="738">
        <v>337</v>
      </c>
      <c r="I30" s="738">
        <v>337</v>
      </c>
      <c r="J30" s="738">
        <v>0</v>
      </c>
      <c r="K30" s="738">
        <v>0</v>
      </c>
      <c r="O30" s="751"/>
      <c r="P30" s="752"/>
      <c r="Q30" s="752"/>
      <c r="R30" s="753"/>
      <c r="S30" s="753"/>
      <c r="U30" s="751"/>
      <c r="V30" s="740"/>
      <c r="W30" s="754"/>
      <c r="X30" s="754"/>
    </row>
    <row r="31" spans="1:19" ht="15" customHeight="1">
      <c r="A31" s="734"/>
      <c r="B31" s="1147" t="s">
        <v>629</v>
      </c>
      <c r="C31" s="1147"/>
      <c r="D31" s="1147"/>
      <c r="E31" s="1147"/>
      <c r="F31" s="1147"/>
      <c r="G31" s="403"/>
      <c r="H31" s="738">
        <v>738</v>
      </c>
      <c r="I31" s="738">
        <v>733</v>
      </c>
      <c r="J31" s="738">
        <v>1177</v>
      </c>
      <c r="K31" s="738">
        <v>1177</v>
      </c>
      <c r="O31" s="406"/>
      <c r="P31" s="751"/>
      <c r="Q31" s="740"/>
      <c r="R31" s="755"/>
      <c r="S31" s="755"/>
    </row>
    <row r="32" spans="1:18" ht="15" customHeight="1">
      <c r="A32" s="734"/>
      <c r="B32" s="1147" t="s">
        <v>630</v>
      </c>
      <c r="C32" s="1147"/>
      <c r="D32" s="1147"/>
      <c r="E32" s="1147"/>
      <c r="F32" s="1147"/>
      <c r="G32" s="403"/>
      <c r="H32" s="738">
        <v>0</v>
      </c>
      <c r="I32" s="738">
        <v>0</v>
      </c>
      <c r="J32" s="738">
        <v>0</v>
      </c>
      <c r="K32" s="738">
        <v>0</v>
      </c>
      <c r="O32" s="751"/>
      <c r="P32" s="740"/>
      <c r="Q32" s="756"/>
      <c r="R32" s="756"/>
    </row>
    <row r="33" spans="1:18" ht="15" customHeight="1">
      <c r="A33" s="734"/>
      <c r="B33" s="1147" t="s">
        <v>631</v>
      </c>
      <c r="C33" s="1147"/>
      <c r="D33" s="1147"/>
      <c r="E33" s="1147"/>
      <c r="F33" s="1147"/>
      <c r="G33" s="403"/>
      <c r="H33" s="738">
        <v>2</v>
      </c>
      <c r="I33" s="738">
        <v>2</v>
      </c>
      <c r="J33" s="738">
        <v>19081</v>
      </c>
      <c r="K33" s="738">
        <v>8660</v>
      </c>
      <c r="O33" s="161"/>
      <c r="P33" s="161"/>
      <c r="Q33" s="161"/>
      <c r="R33" s="161"/>
    </row>
    <row r="34" spans="1:11" ht="15" customHeight="1">
      <c r="A34" s="407"/>
      <c r="B34" s="1147" t="s">
        <v>632</v>
      </c>
      <c r="C34" s="1147"/>
      <c r="D34" s="1147"/>
      <c r="E34" s="1147"/>
      <c r="F34" s="1147"/>
      <c r="G34" s="403"/>
      <c r="H34" s="738">
        <v>0</v>
      </c>
      <c r="I34" s="738">
        <v>0</v>
      </c>
      <c r="J34" s="738">
        <v>151</v>
      </c>
      <c r="K34" s="738">
        <v>151</v>
      </c>
    </row>
    <row r="35" spans="1:11" ht="15" customHeight="1">
      <c r="A35" s="407"/>
      <c r="B35" s="1147" t="s">
        <v>633</v>
      </c>
      <c r="C35" s="1147"/>
      <c r="D35" s="1147"/>
      <c r="E35" s="1147"/>
      <c r="F35" s="1147"/>
      <c r="G35" s="403"/>
      <c r="H35" s="738">
        <v>0</v>
      </c>
      <c r="I35" s="738">
        <v>0</v>
      </c>
      <c r="J35" s="738">
        <v>1992</v>
      </c>
      <c r="K35" s="738">
        <v>1992</v>
      </c>
    </row>
    <row r="36" spans="1:11" ht="6.75" customHeight="1">
      <c r="A36" s="407"/>
      <c r="B36" s="407"/>
      <c r="C36" s="407"/>
      <c r="D36" s="407"/>
      <c r="E36" s="407"/>
      <c r="F36" s="757"/>
      <c r="G36" s="735"/>
      <c r="H36" s="758"/>
      <c r="I36" s="759"/>
      <c r="J36" s="759"/>
      <c r="K36" s="759"/>
    </row>
    <row r="37" spans="1:13" ht="21" customHeight="1">
      <c r="A37" s="407"/>
      <c r="B37" s="408"/>
      <c r="C37" s="408"/>
      <c r="D37" s="407"/>
      <c r="E37" s="407"/>
      <c r="F37" s="409" t="s">
        <v>634</v>
      </c>
      <c r="G37" s="735"/>
      <c r="H37" s="760">
        <v>444924</v>
      </c>
      <c r="I37" s="761">
        <v>210896</v>
      </c>
      <c r="J37" s="761">
        <v>96961</v>
      </c>
      <c r="K37" s="761">
        <v>19806</v>
      </c>
      <c r="M37" s="762"/>
    </row>
    <row r="38" spans="1:11" ht="6.75" customHeight="1">
      <c r="A38" s="407"/>
      <c r="B38" s="408"/>
      <c r="C38" s="408"/>
      <c r="D38" s="408"/>
      <c r="E38" s="15"/>
      <c r="F38" s="15"/>
      <c r="G38" s="15"/>
      <c r="H38" s="763"/>
      <c r="I38" s="764"/>
      <c r="J38" s="764"/>
      <c r="K38" s="764"/>
    </row>
    <row r="39" spans="1:11" ht="12.75" customHeight="1">
      <c r="A39" s="407"/>
      <c r="B39" s="408"/>
      <c r="C39" s="408"/>
      <c r="D39" s="408"/>
      <c r="E39" s="15"/>
      <c r="F39" s="765">
        <v>2010</v>
      </c>
      <c r="G39" s="15"/>
      <c r="H39" s="766">
        <v>526596</v>
      </c>
      <c r="I39" s="767">
        <v>145296</v>
      </c>
      <c r="J39" s="767">
        <v>130566</v>
      </c>
      <c r="K39" s="767">
        <v>15152</v>
      </c>
    </row>
    <row r="40" spans="1:11" ht="12.75" customHeight="1">
      <c r="A40" s="410"/>
      <c r="B40" s="411"/>
      <c r="C40" s="411"/>
      <c r="D40" s="411"/>
      <c r="F40" s="768">
        <v>2009</v>
      </c>
      <c r="G40" s="161"/>
      <c r="H40" s="769">
        <v>1706630</v>
      </c>
      <c r="I40" s="770">
        <v>120326</v>
      </c>
      <c r="J40" s="771">
        <v>123578</v>
      </c>
      <c r="K40" s="771">
        <v>13622</v>
      </c>
    </row>
    <row r="41" spans="1:11" ht="12.75" customHeight="1">
      <c r="A41" s="410"/>
      <c r="B41" s="411"/>
      <c r="C41" s="411"/>
      <c r="D41" s="411"/>
      <c r="F41" s="772">
        <v>2008</v>
      </c>
      <c r="H41" s="766">
        <v>628218</v>
      </c>
      <c r="I41" s="767">
        <v>145320</v>
      </c>
      <c r="J41" s="767">
        <v>110422</v>
      </c>
      <c r="K41" s="767">
        <v>22452</v>
      </c>
    </row>
    <row r="42" spans="1:11" ht="12.75" customHeight="1">
      <c r="A42" s="410"/>
      <c r="B42" s="411"/>
      <c r="C42" s="411"/>
      <c r="D42" s="411"/>
      <c r="F42" s="773" t="s">
        <v>635</v>
      </c>
      <c r="G42" s="412"/>
      <c r="H42" s="774">
        <v>254684</v>
      </c>
      <c r="I42" s="774">
        <v>147537</v>
      </c>
      <c r="J42" s="774">
        <v>107802</v>
      </c>
      <c r="K42" s="774">
        <v>18558</v>
      </c>
    </row>
    <row r="43" spans="1:11" ht="12.75" customHeight="1">
      <c r="A43" s="410"/>
      <c r="B43" s="411"/>
      <c r="C43" s="411"/>
      <c r="D43" s="411"/>
      <c r="F43" s="773" t="s">
        <v>636</v>
      </c>
      <c r="G43" s="412"/>
      <c r="H43" s="774">
        <v>255120</v>
      </c>
      <c r="I43" s="774">
        <v>147965</v>
      </c>
      <c r="J43" s="774">
        <v>107802</v>
      </c>
      <c r="K43" s="774">
        <v>18558</v>
      </c>
    </row>
    <row r="44" spans="1:11" ht="12.75" customHeight="1">
      <c r="A44" s="410"/>
      <c r="B44" s="411"/>
      <c r="C44" s="411"/>
      <c r="D44" s="411"/>
      <c r="F44" s="773" t="s">
        <v>637</v>
      </c>
      <c r="G44" s="413"/>
      <c r="H44" s="774">
        <v>306678</v>
      </c>
      <c r="I44" s="774">
        <v>113064</v>
      </c>
      <c r="J44" s="774">
        <v>80847</v>
      </c>
      <c r="K44" s="774">
        <v>14925</v>
      </c>
    </row>
    <row r="45" spans="1:11" ht="13.5" customHeight="1">
      <c r="A45" s="410"/>
      <c r="B45" s="411"/>
      <c r="C45" s="411"/>
      <c r="D45" s="411"/>
      <c r="F45" s="773" t="s">
        <v>638</v>
      </c>
      <c r="G45" s="413"/>
      <c r="H45" s="774">
        <v>309851</v>
      </c>
      <c r="I45" s="774">
        <v>100086</v>
      </c>
      <c r="J45" s="774">
        <v>78486</v>
      </c>
      <c r="K45" s="774">
        <v>15166</v>
      </c>
    </row>
    <row r="46" spans="1:11" ht="13.5" customHeight="1">
      <c r="A46" s="410"/>
      <c r="B46" s="414"/>
      <c r="C46" s="414"/>
      <c r="D46" s="411"/>
      <c r="F46" s="773" t="s">
        <v>101</v>
      </c>
      <c r="G46" s="413"/>
      <c r="H46" s="774">
        <v>120080</v>
      </c>
      <c r="I46" s="774">
        <v>58867</v>
      </c>
      <c r="J46" s="774">
        <v>84233</v>
      </c>
      <c r="K46" s="774">
        <v>21720</v>
      </c>
    </row>
    <row r="47" spans="1:11" ht="13.5" customHeight="1">
      <c r="A47" s="415"/>
      <c r="B47" s="416"/>
      <c r="C47" s="415"/>
      <c r="D47" s="414"/>
      <c r="F47" s="773" t="s">
        <v>99</v>
      </c>
      <c r="G47" s="775"/>
      <c r="H47" s="774">
        <v>78247</v>
      </c>
      <c r="I47" s="774">
        <v>49003</v>
      </c>
      <c r="J47" s="774">
        <v>132291</v>
      </c>
      <c r="K47" s="774">
        <v>32424</v>
      </c>
    </row>
    <row r="48" spans="1:11" ht="13.5" customHeight="1">
      <c r="A48" s="415"/>
      <c r="B48" s="416"/>
      <c r="C48" s="415"/>
      <c r="D48" s="417"/>
      <c r="E48" s="140"/>
      <c r="F48" s="773" t="s">
        <v>98</v>
      </c>
      <c r="G48" s="775"/>
      <c r="H48" s="774">
        <v>48652</v>
      </c>
      <c r="I48" s="774">
        <v>21009</v>
      </c>
      <c r="J48" s="774">
        <v>190012</v>
      </c>
      <c r="K48" s="774">
        <v>25075</v>
      </c>
    </row>
    <row r="49" spans="1:6" ht="12.75">
      <c r="A49" s="415"/>
      <c r="B49" s="416"/>
      <c r="C49" s="415"/>
      <c r="D49" s="417"/>
      <c r="E49" s="140"/>
      <c r="F49" s="140"/>
    </row>
    <row r="50" spans="1:6" ht="12.75">
      <c r="A50" s="415"/>
      <c r="B50" s="416"/>
      <c r="C50" s="415"/>
      <c r="D50" s="417"/>
      <c r="E50" s="140"/>
      <c r="F50" s="140"/>
    </row>
    <row r="51" spans="1:6" ht="12.75">
      <c r="A51" s="415"/>
      <c r="B51" s="416"/>
      <c r="C51" s="415"/>
      <c r="D51" s="417"/>
      <c r="E51" s="140"/>
      <c r="F51" s="140"/>
    </row>
    <row r="52" spans="1:6" ht="12.75">
      <c r="A52" s="415"/>
      <c r="B52" s="416"/>
      <c r="C52" s="415"/>
      <c r="D52" s="417"/>
      <c r="E52" s="140"/>
      <c r="F52" s="140"/>
    </row>
    <row r="53" spans="1:22" ht="12.75">
      <c r="A53" s="415"/>
      <c r="B53" s="416"/>
      <c r="C53" s="415"/>
      <c r="D53" s="417"/>
      <c r="E53" s="140"/>
      <c r="F53" s="140"/>
      <c r="M53" s="776"/>
      <c r="N53" s="776"/>
      <c r="O53" s="776"/>
      <c r="P53" s="776"/>
      <c r="Q53" s="140"/>
      <c r="R53" s="140"/>
      <c r="S53" s="194"/>
      <c r="T53" s="140"/>
      <c r="U53" s="140"/>
      <c r="V53" s="140"/>
    </row>
    <row r="54" spans="1:22" ht="12.75">
      <c r="A54" s="415"/>
      <c r="B54" s="416"/>
      <c r="C54" s="415"/>
      <c r="D54" s="417"/>
      <c r="E54" s="140"/>
      <c r="F54" s="140"/>
      <c r="H54" s="740"/>
      <c r="I54" s="740"/>
      <c r="J54" s="740"/>
      <c r="K54" s="740"/>
      <c r="L54" s="777"/>
      <c r="M54" s="776"/>
      <c r="N54" s="776"/>
      <c r="O54" s="776"/>
      <c r="P54" s="776"/>
      <c r="Q54" s="778"/>
      <c r="R54" s="778"/>
      <c r="S54" s="778"/>
      <c r="T54" s="778"/>
      <c r="U54" s="778"/>
      <c r="V54" s="778"/>
    </row>
    <row r="55" spans="8:22" s="778" customFormat="1" ht="12.75">
      <c r="H55" s="740"/>
      <c r="I55" s="740"/>
      <c r="J55" s="740"/>
      <c r="K55" s="740"/>
      <c r="L55" s="779"/>
      <c r="M55" s="740"/>
      <c r="N55" s="740"/>
      <c r="O55" s="404"/>
      <c r="P55" s="404"/>
      <c r="Q55" s="777"/>
      <c r="R55" s="777"/>
      <c r="S55" s="740"/>
      <c r="T55" s="740"/>
      <c r="U55" s="404"/>
      <c r="V55" s="404"/>
    </row>
    <row r="56" spans="8:22" ht="12.75">
      <c r="H56" s="740"/>
      <c r="I56" s="740"/>
      <c r="J56" s="404"/>
      <c r="K56" s="404"/>
      <c r="L56" s="777"/>
      <c r="M56" s="406"/>
      <c r="N56" s="404"/>
      <c r="O56" s="740"/>
      <c r="P56" s="740"/>
      <c r="Q56" s="777"/>
      <c r="R56" s="777"/>
      <c r="S56" s="406"/>
      <c r="T56" s="404"/>
      <c r="U56" s="740"/>
      <c r="V56" s="740"/>
    </row>
    <row r="57" spans="8:22" ht="12.75">
      <c r="H57" s="406"/>
      <c r="I57" s="404"/>
      <c r="J57" s="740"/>
      <c r="K57" s="740"/>
      <c r="L57" s="777"/>
      <c r="M57" s="406"/>
      <c r="N57" s="404"/>
      <c r="O57" s="740"/>
      <c r="P57" s="740"/>
      <c r="Q57" s="777"/>
      <c r="R57" s="777"/>
      <c r="S57" s="406"/>
      <c r="T57" s="404"/>
      <c r="U57" s="740"/>
      <c r="V57" s="740"/>
    </row>
    <row r="58" spans="8:22" ht="12.75">
      <c r="H58" s="406"/>
      <c r="I58" s="404"/>
      <c r="J58" s="740"/>
      <c r="K58" s="740"/>
      <c r="L58" s="777"/>
      <c r="M58" s="406"/>
      <c r="N58" s="404"/>
      <c r="O58" s="740"/>
      <c r="P58" s="740"/>
      <c r="Q58" s="777"/>
      <c r="R58" s="777"/>
      <c r="S58" s="406"/>
      <c r="T58" s="404"/>
      <c r="U58" s="740"/>
      <c r="V58" s="780"/>
    </row>
    <row r="59" spans="1:22" ht="12.75">
      <c r="A59" s="781"/>
      <c r="H59" s="406"/>
      <c r="I59" s="404"/>
      <c r="J59" s="740"/>
      <c r="K59" s="740"/>
      <c r="L59" s="777"/>
      <c r="M59" s="406"/>
      <c r="N59" s="404"/>
      <c r="O59" s="740"/>
      <c r="P59" s="740"/>
      <c r="Q59" s="777"/>
      <c r="R59" s="777"/>
      <c r="S59" s="406"/>
      <c r="T59" s="404"/>
      <c r="U59" s="740"/>
      <c r="V59" s="740"/>
    </row>
    <row r="60" spans="8:22" ht="12.75">
      <c r="H60" s="406"/>
      <c r="I60" s="404"/>
      <c r="J60" s="740"/>
      <c r="K60" s="740"/>
      <c r="L60" s="777"/>
      <c r="M60" s="406"/>
      <c r="N60" s="404"/>
      <c r="O60" s="744"/>
      <c r="P60" s="740"/>
      <c r="Q60" s="777"/>
      <c r="R60" s="777"/>
      <c r="S60" s="406"/>
      <c r="T60" s="404"/>
      <c r="U60" s="740"/>
      <c r="V60" s="740"/>
    </row>
    <row r="61" spans="8:22" ht="14.25">
      <c r="H61" s="406"/>
      <c r="I61" s="404"/>
      <c r="J61" s="744"/>
      <c r="K61" s="740"/>
      <c r="L61" s="777"/>
      <c r="M61" s="406"/>
      <c r="N61" s="404"/>
      <c r="O61" s="744"/>
      <c r="P61" s="746"/>
      <c r="Q61" s="777"/>
      <c r="R61" s="777"/>
      <c r="S61" s="406"/>
      <c r="T61" s="404"/>
      <c r="U61" s="740"/>
      <c r="V61" s="740"/>
    </row>
    <row r="62" spans="8:22" ht="14.25">
      <c r="H62" s="406"/>
      <c r="I62" s="404"/>
      <c r="J62" s="744"/>
      <c r="K62" s="746"/>
      <c r="L62" s="777"/>
      <c r="M62" s="406"/>
      <c r="N62" s="404"/>
      <c r="O62" s="740"/>
      <c r="P62" s="744"/>
      <c r="Q62" s="777"/>
      <c r="R62" s="777"/>
      <c r="S62" s="406"/>
      <c r="T62" s="404"/>
      <c r="U62" s="780"/>
      <c r="V62" s="780"/>
    </row>
    <row r="63" spans="8:22" ht="12.75">
      <c r="H63" s="406"/>
      <c r="I63" s="404"/>
      <c r="J63" s="740"/>
      <c r="K63" s="744"/>
      <c r="L63" s="777"/>
      <c r="M63" s="406"/>
      <c r="N63" s="404"/>
      <c r="O63" s="744"/>
      <c r="P63" s="740"/>
      <c r="Q63" s="777"/>
      <c r="R63" s="777"/>
      <c r="S63" s="406"/>
      <c r="T63" s="404"/>
      <c r="U63" s="740"/>
      <c r="V63" s="780"/>
    </row>
    <row r="64" spans="8:22" ht="14.25">
      <c r="H64" s="406"/>
      <c r="I64" s="404"/>
      <c r="J64" s="744"/>
      <c r="K64" s="740"/>
      <c r="L64" s="777"/>
      <c r="M64" s="406"/>
      <c r="N64" s="404"/>
      <c r="O64" s="747"/>
      <c r="P64" s="748"/>
      <c r="Q64" s="777"/>
      <c r="R64" s="777"/>
      <c r="S64" s="406"/>
      <c r="T64" s="404"/>
      <c r="U64" s="740"/>
      <c r="V64" s="740"/>
    </row>
    <row r="65" spans="8:22" ht="14.25">
      <c r="H65" s="406"/>
      <c r="I65" s="404"/>
      <c r="J65" s="747"/>
      <c r="K65" s="748"/>
      <c r="L65" s="777"/>
      <c r="M65" s="406"/>
      <c r="N65" s="404"/>
      <c r="O65" s="740"/>
      <c r="P65" s="744"/>
      <c r="Q65" s="777"/>
      <c r="R65" s="777"/>
      <c r="S65" s="406"/>
      <c r="T65" s="404"/>
      <c r="U65" s="780"/>
      <c r="V65" s="780"/>
    </row>
    <row r="66" spans="8:22" ht="12.75">
      <c r="H66" s="406"/>
      <c r="I66" s="404"/>
      <c r="J66" s="740"/>
      <c r="K66" s="744"/>
      <c r="L66" s="777"/>
      <c r="M66" s="406"/>
      <c r="N66" s="404"/>
      <c r="O66" s="744"/>
      <c r="P66" s="740"/>
      <c r="Q66" s="777"/>
      <c r="R66" s="777"/>
      <c r="S66" s="406"/>
      <c r="T66" s="404"/>
      <c r="U66" s="740"/>
      <c r="V66" s="740"/>
    </row>
    <row r="67" spans="8:22" ht="12.75">
      <c r="H67" s="406"/>
      <c r="I67" s="404"/>
      <c r="J67" s="744"/>
      <c r="K67" s="740"/>
      <c r="L67" s="777"/>
      <c r="M67" s="406"/>
      <c r="N67" s="404"/>
      <c r="O67" s="740"/>
      <c r="P67" s="744"/>
      <c r="Q67" s="777"/>
      <c r="R67" s="777"/>
      <c r="S67" s="406"/>
      <c r="T67" s="404"/>
      <c r="U67" s="740"/>
      <c r="V67" s="740"/>
    </row>
    <row r="68" spans="8:22" ht="14.25">
      <c r="H68" s="406"/>
      <c r="I68" s="404"/>
      <c r="J68" s="740"/>
      <c r="K68" s="744"/>
      <c r="L68" s="777"/>
      <c r="M68" s="406"/>
      <c r="N68" s="404"/>
      <c r="O68" s="744"/>
      <c r="P68" s="750"/>
      <c r="Q68" s="777"/>
      <c r="R68" s="777"/>
      <c r="S68" s="406"/>
      <c r="T68" s="404"/>
      <c r="U68" s="740"/>
      <c r="V68" s="740"/>
    </row>
    <row r="69" spans="8:22" ht="14.25">
      <c r="H69" s="406"/>
      <c r="I69" s="404"/>
      <c r="J69" s="744"/>
      <c r="K69" s="750"/>
      <c r="L69" s="777"/>
      <c r="M69" s="751"/>
      <c r="N69" s="740"/>
      <c r="O69" s="754"/>
      <c r="P69" s="754"/>
      <c r="Q69" s="777"/>
      <c r="R69" s="777"/>
      <c r="S69" s="406"/>
      <c r="T69" s="404"/>
      <c r="U69" s="740"/>
      <c r="V69" s="782"/>
    </row>
    <row r="70" spans="8:22" ht="12.75">
      <c r="H70" s="751"/>
      <c r="I70" s="740"/>
      <c r="J70" s="754"/>
      <c r="K70" s="754"/>
      <c r="L70" s="777"/>
      <c r="M70" s="777"/>
      <c r="N70" s="777"/>
      <c r="O70" s="777"/>
      <c r="P70" s="777"/>
      <c r="Q70" s="777"/>
      <c r="R70" s="777"/>
      <c r="S70" s="406"/>
      <c r="T70" s="404"/>
      <c r="U70" s="782"/>
      <c r="V70" s="782"/>
    </row>
    <row r="71" spans="8:22" ht="12.75"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51"/>
      <c r="T71" s="740"/>
      <c r="U71" s="754"/>
      <c r="V71" s="754"/>
    </row>
    <row r="72" spans="8:22" ht="12.75"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</row>
    <row r="73" spans="8:22" ht="12.75"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</row>
    <row r="74" spans="8:22" ht="12.75"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</row>
    <row r="75" spans="8:22" ht="12.75">
      <c r="H75" s="777"/>
      <c r="I75" s="777"/>
      <c r="J75" s="777"/>
      <c r="K75" s="777"/>
      <c r="L75" s="777"/>
      <c r="M75" s="777"/>
      <c r="N75" s="777"/>
      <c r="O75" s="777"/>
      <c r="P75" s="777"/>
      <c r="Q75" s="777"/>
      <c r="R75" s="777"/>
      <c r="S75" s="777"/>
      <c r="T75" s="777"/>
      <c r="U75" s="777"/>
      <c r="V75" s="777"/>
    </row>
    <row r="76" spans="8:22" ht="12.75"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</row>
    <row r="77" spans="8:22" ht="12.75">
      <c r="H77" s="777"/>
      <c r="I77" s="777"/>
      <c r="J77" s="777"/>
      <c r="K77" s="777"/>
      <c r="L77" s="777"/>
      <c r="M77" s="740"/>
      <c r="N77" s="740"/>
      <c r="O77" s="740"/>
      <c r="P77" s="740"/>
      <c r="Q77" s="777"/>
      <c r="R77" s="777"/>
      <c r="S77" s="740"/>
      <c r="T77" s="740"/>
      <c r="U77" s="740"/>
      <c r="V77" s="740"/>
    </row>
    <row r="78" spans="8:22" ht="12.75">
      <c r="H78" s="740"/>
      <c r="I78" s="740"/>
      <c r="J78" s="740"/>
      <c r="K78" s="740"/>
      <c r="L78" s="777"/>
      <c r="M78" s="740"/>
      <c r="N78" s="740"/>
      <c r="O78" s="404"/>
      <c r="P78" s="404"/>
      <c r="Q78" s="777"/>
      <c r="R78" s="777"/>
      <c r="S78" s="740"/>
      <c r="T78" s="740"/>
      <c r="U78" s="740"/>
      <c r="V78" s="740"/>
    </row>
    <row r="79" spans="8:22" ht="12.75">
      <c r="H79" s="740"/>
      <c r="I79" s="740"/>
      <c r="J79" s="404"/>
      <c r="K79" s="404"/>
      <c r="L79" s="777"/>
      <c r="M79" s="406"/>
      <c r="N79" s="406"/>
      <c r="O79" s="740"/>
      <c r="P79" s="740"/>
      <c r="Q79" s="777"/>
      <c r="R79" s="777"/>
      <c r="S79" s="740"/>
      <c r="T79" s="740"/>
      <c r="U79" s="740"/>
      <c r="V79" s="740"/>
    </row>
    <row r="80" spans="8:22" ht="12.75">
      <c r="H80" s="406"/>
      <c r="I80" s="406"/>
      <c r="J80" s="740"/>
      <c r="K80" s="740"/>
      <c r="L80" s="777"/>
      <c r="M80" s="406"/>
      <c r="N80" s="740"/>
      <c r="O80" s="740"/>
      <c r="P80" s="740"/>
      <c r="Q80" s="777"/>
      <c r="R80" s="777"/>
      <c r="S80" s="740"/>
      <c r="T80" s="740"/>
      <c r="U80" s="740"/>
      <c r="V80" s="740"/>
    </row>
    <row r="81" spans="8:22" ht="12.75">
      <c r="H81" s="406"/>
      <c r="I81" s="740"/>
      <c r="J81" s="740"/>
      <c r="K81" s="740"/>
      <c r="L81" s="777"/>
      <c r="M81" s="406"/>
      <c r="N81" s="740"/>
      <c r="O81" s="740"/>
      <c r="P81" s="740"/>
      <c r="Q81" s="777"/>
      <c r="R81" s="777"/>
      <c r="S81" s="740"/>
      <c r="T81" s="740"/>
      <c r="U81" s="740"/>
      <c r="V81" s="740"/>
    </row>
    <row r="82" spans="8:22" ht="12.75">
      <c r="H82" s="406"/>
      <c r="I82" s="740"/>
      <c r="J82" s="740"/>
      <c r="K82" s="740"/>
      <c r="L82" s="777"/>
      <c r="M82" s="406"/>
      <c r="N82" s="406"/>
      <c r="O82" s="740"/>
      <c r="P82" s="740"/>
      <c r="Q82" s="777"/>
      <c r="R82" s="777"/>
      <c r="S82" s="740"/>
      <c r="T82" s="740"/>
      <c r="U82" s="740"/>
      <c r="V82" s="740"/>
    </row>
    <row r="83" spans="8:22" ht="12.75">
      <c r="H83" s="406"/>
      <c r="I83" s="406"/>
      <c r="J83" s="740"/>
      <c r="K83" s="740"/>
      <c r="L83" s="777"/>
      <c r="M83" s="406"/>
      <c r="N83" s="406"/>
      <c r="O83" s="740"/>
      <c r="P83" s="740"/>
      <c r="Q83" s="777"/>
      <c r="R83" s="777"/>
      <c r="S83" s="740"/>
      <c r="T83" s="740"/>
      <c r="U83" s="740"/>
      <c r="V83" s="740"/>
    </row>
    <row r="84" spans="8:22" ht="12.75">
      <c r="H84" s="406"/>
      <c r="I84" s="406"/>
      <c r="J84" s="740"/>
      <c r="K84" s="740"/>
      <c r="L84" s="777"/>
      <c r="M84" s="406"/>
      <c r="N84" s="740"/>
      <c r="O84" s="740"/>
      <c r="P84" s="740"/>
      <c r="Q84" s="777"/>
      <c r="R84" s="777"/>
      <c r="S84" s="740"/>
      <c r="T84" s="740"/>
      <c r="U84" s="740"/>
      <c r="V84" s="740"/>
    </row>
    <row r="85" spans="8:22" ht="12.75">
      <c r="H85" s="406"/>
      <c r="I85" s="740"/>
      <c r="J85" s="740"/>
      <c r="K85" s="740"/>
      <c r="L85" s="777"/>
      <c r="M85" s="406"/>
      <c r="N85" s="406"/>
      <c r="O85" s="740"/>
      <c r="P85" s="740"/>
      <c r="Q85" s="777"/>
      <c r="R85" s="777"/>
      <c r="S85" s="740"/>
      <c r="T85" s="740"/>
      <c r="U85" s="740"/>
      <c r="V85" s="740"/>
    </row>
    <row r="86" spans="8:22" ht="12.75">
      <c r="H86" s="406"/>
      <c r="I86" s="406"/>
      <c r="J86" s="740"/>
      <c r="K86" s="740"/>
      <c r="L86" s="777"/>
      <c r="M86" s="406"/>
      <c r="N86" s="406"/>
      <c r="O86" s="740"/>
      <c r="P86" s="740"/>
      <c r="Q86" s="777"/>
      <c r="R86" s="777"/>
      <c r="S86" s="740"/>
      <c r="T86" s="740"/>
      <c r="U86" s="740"/>
      <c r="V86" s="740"/>
    </row>
    <row r="87" spans="8:22" ht="12.75">
      <c r="H87" s="406"/>
      <c r="I87" s="406"/>
      <c r="J87" s="740"/>
      <c r="K87" s="740"/>
      <c r="L87" s="777"/>
      <c r="M87" s="406"/>
      <c r="N87" s="406"/>
      <c r="O87" s="740"/>
      <c r="P87" s="740"/>
      <c r="Q87" s="777"/>
      <c r="R87" s="777"/>
      <c r="S87" s="740"/>
      <c r="T87" s="740"/>
      <c r="U87" s="740"/>
      <c r="V87" s="740"/>
    </row>
    <row r="88" spans="8:22" ht="12.75">
      <c r="H88" s="406"/>
      <c r="I88" s="406"/>
      <c r="J88" s="740"/>
      <c r="K88" s="740"/>
      <c r="L88" s="777"/>
      <c r="M88" s="406"/>
      <c r="N88" s="406"/>
      <c r="O88" s="740"/>
      <c r="P88" s="740"/>
      <c r="Q88" s="777"/>
      <c r="R88" s="777"/>
      <c r="S88" s="740"/>
      <c r="T88" s="740"/>
      <c r="U88" s="740"/>
      <c r="V88" s="740"/>
    </row>
    <row r="89" spans="8:22" ht="12.75">
      <c r="H89" s="406"/>
      <c r="I89" s="406"/>
      <c r="J89" s="740"/>
      <c r="K89" s="740"/>
      <c r="L89" s="777"/>
      <c r="M89" s="406"/>
      <c r="N89" s="406"/>
      <c r="O89" s="740"/>
      <c r="P89" s="740"/>
      <c r="Q89" s="777"/>
      <c r="R89" s="777"/>
      <c r="S89" s="740"/>
      <c r="T89" s="740"/>
      <c r="U89" s="740"/>
      <c r="V89" s="740"/>
    </row>
    <row r="90" spans="8:22" ht="12.75">
      <c r="H90" s="406"/>
      <c r="I90" s="406"/>
      <c r="J90" s="740"/>
      <c r="K90" s="740"/>
      <c r="L90" s="777"/>
      <c r="M90" s="406"/>
      <c r="N90" s="406"/>
      <c r="O90" s="740"/>
      <c r="P90" s="740"/>
      <c r="Q90" s="777"/>
      <c r="R90" s="777"/>
      <c r="S90" s="740"/>
      <c r="T90" s="740"/>
      <c r="U90" s="740"/>
      <c r="V90" s="740"/>
    </row>
    <row r="91" spans="8:22" ht="12.75">
      <c r="H91" s="406"/>
      <c r="I91" s="406"/>
      <c r="J91" s="740"/>
      <c r="K91" s="740"/>
      <c r="L91" s="777"/>
      <c r="M91" s="406"/>
      <c r="N91" s="406"/>
      <c r="O91" s="740"/>
      <c r="P91" s="740"/>
      <c r="Q91" s="777"/>
      <c r="R91" s="777"/>
      <c r="S91" s="740"/>
      <c r="T91" s="740"/>
      <c r="U91" s="740"/>
      <c r="V91" s="740"/>
    </row>
    <row r="92" spans="8:22" ht="12.75">
      <c r="H92" s="406"/>
      <c r="I92" s="406"/>
      <c r="J92" s="740"/>
      <c r="K92" s="740"/>
      <c r="L92" s="777"/>
      <c r="M92" s="406"/>
      <c r="N92" s="406"/>
      <c r="O92" s="740"/>
      <c r="P92" s="740"/>
      <c r="Q92" s="777"/>
      <c r="R92" s="777"/>
      <c r="S92" s="740"/>
      <c r="T92" s="740"/>
      <c r="U92" s="740"/>
      <c r="V92" s="740"/>
    </row>
    <row r="93" spans="8:22" ht="12.75">
      <c r="H93" s="406"/>
      <c r="I93" s="406"/>
      <c r="J93" s="740"/>
      <c r="K93" s="740"/>
      <c r="L93" s="777"/>
      <c r="M93" s="406"/>
      <c r="N93" s="406"/>
      <c r="O93" s="740"/>
      <c r="P93" s="740"/>
      <c r="Q93" s="777"/>
      <c r="R93" s="777"/>
      <c r="S93" s="740"/>
      <c r="T93" s="740"/>
      <c r="U93" s="740"/>
      <c r="V93" s="740"/>
    </row>
    <row r="94" spans="8:22" ht="12.75">
      <c r="H94" s="406"/>
      <c r="I94" s="406"/>
      <c r="J94" s="740"/>
      <c r="K94" s="740"/>
      <c r="L94" s="777"/>
      <c r="M94" s="751"/>
      <c r="N94" s="740"/>
      <c r="O94" s="756"/>
      <c r="P94" s="756"/>
      <c r="Q94" s="777"/>
      <c r="R94" s="777"/>
      <c r="S94" s="740"/>
      <c r="T94" s="740"/>
      <c r="U94" s="740"/>
      <c r="V94" s="740"/>
    </row>
    <row r="95" spans="8:22" ht="12.75">
      <c r="H95" s="751"/>
      <c r="I95" s="740"/>
      <c r="J95" s="756"/>
      <c r="K95" s="756"/>
      <c r="L95" s="777"/>
      <c r="M95" s="777"/>
      <c r="N95" s="740"/>
      <c r="O95" s="740"/>
      <c r="P95" s="740"/>
      <c r="Q95" s="161"/>
      <c r="R95" s="161"/>
      <c r="S95" s="161"/>
      <c r="T95" s="161"/>
      <c r="U95" s="161"/>
      <c r="V95" s="161"/>
    </row>
    <row r="96" spans="8:18" ht="14.25">
      <c r="H96" s="777"/>
      <c r="I96" s="777"/>
      <c r="J96" s="777"/>
      <c r="K96" s="777"/>
      <c r="L96" s="777"/>
      <c r="M96" s="777"/>
      <c r="N96" s="777"/>
      <c r="O96" s="752"/>
      <c r="P96" s="752"/>
      <c r="Q96" s="753"/>
      <c r="R96" s="753"/>
    </row>
  </sheetData>
  <sheetProtection/>
  <mergeCells count="31">
    <mergeCell ref="A4:K4"/>
    <mergeCell ref="A6:G8"/>
    <mergeCell ref="H6:K6"/>
    <mergeCell ref="H8:K8"/>
    <mergeCell ref="B10:F10"/>
    <mergeCell ref="A3:K3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5:F35"/>
    <mergeCell ref="B29:F29"/>
    <mergeCell ref="B30:F30"/>
    <mergeCell ref="B31:F31"/>
    <mergeCell ref="B32:F32"/>
    <mergeCell ref="B33:F33"/>
    <mergeCell ref="B34:F34"/>
  </mergeCells>
  <printOptions/>
  <pageMargins left="0.5905511811023623" right="0.5905511811023623" top="0.5905511811023623" bottom="0.7874015748031497" header="0.5118110236220472" footer="0.4330708661417323"/>
  <pageSetup horizontalDpi="600" verticalDpi="600" orientation="portrait" paperSize="9" r:id="rId1"/>
  <headerFooter alignWithMargins="0">
    <oddHeader>&amp;L&amp;"Arial,Kursiv"&amp;8 &amp;U2 Nachweispflichtige Abfälle&amp;R&amp;"Arial,Kursiv"&amp;8&amp;UAbfallwirtschaft in Bayern 2011</oddHeader>
    <oddFooter xml:space="preserve">&amp;C 53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N71" sqref="N71"/>
    </sheetView>
  </sheetViews>
  <sheetFormatPr defaultColWidth="11.421875" defaultRowHeight="12.75"/>
  <cols>
    <col min="1" max="1" width="3.28125" style="799" customWidth="1"/>
    <col min="2" max="2" width="19.28125" style="799" customWidth="1"/>
    <col min="3" max="3" width="0.5625" style="799" customWidth="1"/>
    <col min="4" max="4" width="6.00390625" style="799" customWidth="1"/>
    <col min="5" max="5" width="9.57421875" style="799" customWidth="1"/>
    <col min="6" max="6" width="8.7109375" style="799" customWidth="1"/>
    <col min="7" max="7" width="9.28125" style="799" customWidth="1"/>
    <col min="8" max="8" width="8.7109375" style="799" customWidth="1"/>
    <col min="9" max="9" width="12.28125" style="799" customWidth="1"/>
    <col min="10" max="10" width="10.140625" style="799" customWidth="1"/>
    <col min="11" max="11" width="8.57421875" style="799" customWidth="1"/>
    <col min="12" max="12" width="6.28125" style="799" customWidth="1"/>
    <col min="13" max="13" width="3.00390625" style="799" customWidth="1"/>
    <col min="14" max="16384" width="11.421875" style="799" customWidth="1"/>
  </cols>
  <sheetData>
    <row r="1" spans="2:11" ht="12.75" customHeight="1">
      <c r="B1" s="800"/>
      <c r="C1" s="800"/>
      <c r="D1" s="800"/>
      <c r="E1" s="800"/>
      <c r="F1" s="800"/>
      <c r="G1" s="800"/>
      <c r="H1" s="800"/>
      <c r="I1" s="800"/>
      <c r="J1" s="800"/>
      <c r="K1" s="800"/>
    </row>
    <row r="2" spans="1:12" ht="48.75" customHeight="1" hidden="1">
      <c r="A2" s="1172" t="s">
        <v>640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801"/>
    </row>
    <row r="3" spans="1:12" ht="9.75" customHeight="1">
      <c r="A3" s="800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1"/>
    </row>
    <row r="4" spans="1:12" ht="14.25" customHeight="1">
      <c r="A4" s="1172" t="s">
        <v>639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801"/>
    </row>
    <row r="5" spans="1:12" ht="8.25" customHeight="1">
      <c r="A5" s="802"/>
      <c r="B5" s="802"/>
      <c r="C5" s="802"/>
      <c r="D5" s="802"/>
      <c r="E5" s="802"/>
      <c r="F5" s="802"/>
      <c r="G5" s="802"/>
      <c r="H5" s="802"/>
      <c r="I5" s="802"/>
      <c r="J5" s="802"/>
      <c r="K5" s="803"/>
      <c r="L5" s="801"/>
    </row>
    <row r="6" spans="1:12" ht="12.75" customHeight="1">
      <c r="A6" s="1173" t="s">
        <v>641</v>
      </c>
      <c r="B6" s="1173"/>
      <c r="C6" s="1174"/>
      <c r="D6" s="1179" t="s">
        <v>642</v>
      </c>
      <c r="E6" s="1167" t="s">
        <v>643</v>
      </c>
      <c r="F6" s="1182" t="s">
        <v>1</v>
      </c>
      <c r="G6" s="1183"/>
      <c r="H6" s="1183"/>
      <c r="I6" s="1183"/>
      <c r="J6" s="1184"/>
      <c r="K6" s="1185" t="s">
        <v>644</v>
      </c>
      <c r="L6" s="801"/>
    </row>
    <row r="7" spans="1:12" ht="9.75">
      <c r="A7" s="1175"/>
      <c r="B7" s="1175"/>
      <c r="C7" s="1176"/>
      <c r="D7" s="1180"/>
      <c r="E7" s="1168"/>
      <c r="F7" s="1182" t="s">
        <v>645</v>
      </c>
      <c r="G7" s="1183"/>
      <c r="H7" s="1183"/>
      <c r="I7" s="1184"/>
      <c r="J7" s="804" t="s">
        <v>646</v>
      </c>
      <c r="K7" s="1186"/>
      <c r="L7" s="801"/>
    </row>
    <row r="8" spans="1:11" ht="12.75" customHeight="1">
      <c r="A8" s="1175"/>
      <c r="B8" s="1175"/>
      <c r="C8" s="1176"/>
      <c r="D8" s="1180"/>
      <c r="E8" s="1168"/>
      <c r="F8" s="1179" t="s">
        <v>21</v>
      </c>
      <c r="G8" s="1182" t="s">
        <v>1</v>
      </c>
      <c r="H8" s="1183"/>
      <c r="I8" s="1184"/>
      <c r="J8" s="1167" t="s">
        <v>647</v>
      </c>
      <c r="K8" s="1186"/>
    </row>
    <row r="9" spans="1:11" ht="8.25" customHeight="1">
      <c r="A9" s="1175"/>
      <c r="B9" s="1175"/>
      <c r="C9" s="1176"/>
      <c r="D9" s="1180"/>
      <c r="E9" s="1168"/>
      <c r="F9" s="1180"/>
      <c r="G9" s="1167" t="s">
        <v>648</v>
      </c>
      <c r="H9" s="1167" t="s">
        <v>649</v>
      </c>
      <c r="I9" s="1167" t="s">
        <v>824</v>
      </c>
      <c r="J9" s="1168"/>
      <c r="K9" s="1186"/>
    </row>
    <row r="10" spans="1:11" ht="8.25" customHeight="1">
      <c r="A10" s="1175"/>
      <c r="B10" s="1175"/>
      <c r="C10" s="1176"/>
      <c r="D10" s="1180"/>
      <c r="E10" s="1168"/>
      <c r="F10" s="1180"/>
      <c r="G10" s="1168"/>
      <c r="H10" s="1168"/>
      <c r="I10" s="1170"/>
      <c r="J10" s="1168"/>
      <c r="K10" s="1186"/>
    </row>
    <row r="11" spans="1:11" ht="8.25" customHeight="1">
      <c r="A11" s="1175"/>
      <c r="B11" s="1175"/>
      <c r="C11" s="1176"/>
      <c r="D11" s="1180"/>
      <c r="E11" s="1168"/>
      <c r="F11" s="1180"/>
      <c r="G11" s="1168"/>
      <c r="H11" s="1168"/>
      <c r="I11" s="1170"/>
      <c r="J11" s="1168"/>
      <c r="K11" s="1186"/>
    </row>
    <row r="12" spans="1:11" ht="8.25" customHeight="1">
      <c r="A12" s="1175"/>
      <c r="B12" s="1175"/>
      <c r="C12" s="1176"/>
      <c r="D12" s="1180"/>
      <c r="E12" s="1168"/>
      <c r="F12" s="1180"/>
      <c r="G12" s="1168"/>
      <c r="H12" s="1168"/>
      <c r="I12" s="1170"/>
      <c r="J12" s="1168"/>
      <c r="K12" s="1186"/>
    </row>
    <row r="13" spans="1:11" ht="8.25" customHeight="1">
      <c r="A13" s="1175"/>
      <c r="B13" s="1175"/>
      <c r="C13" s="1176"/>
      <c r="D13" s="1180"/>
      <c r="E13" s="1168"/>
      <c r="F13" s="1180"/>
      <c r="G13" s="1168"/>
      <c r="H13" s="1168"/>
      <c r="I13" s="1170"/>
      <c r="J13" s="1168"/>
      <c r="K13" s="1186"/>
    </row>
    <row r="14" spans="1:11" ht="17.25" customHeight="1">
      <c r="A14" s="1175"/>
      <c r="B14" s="1175"/>
      <c r="C14" s="1176"/>
      <c r="D14" s="1180"/>
      <c r="E14" s="1168"/>
      <c r="F14" s="1180"/>
      <c r="G14" s="1168"/>
      <c r="H14" s="1168"/>
      <c r="I14" s="1170"/>
      <c r="J14" s="1168"/>
      <c r="K14" s="1186"/>
    </row>
    <row r="15" spans="1:11" ht="15.75" customHeight="1">
      <c r="A15" s="1175"/>
      <c r="B15" s="1175"/>
      <c r="C15" s="1176"/>
      <c r="D15" s="1180"/>
      <c r="E15" s="1168"/>
      <c r="F15" s="1180"/>
      <c r="G15" s="1168"/>
      <c r="H15" s="1168"/>
      <c r="I15" s="1170"/>
      <c r="J15" s="1168"/>
      <c r="K15" s="1186"/>
    </row>
    <row r="16" spans="1:11" ht="16.5" customHeight="1">
      <c r="A16" s="1177"/>
      <c r="B16" s="1177"/>
      <c r="C16" s="1178"/>
      <c r="D16" s="1181"/>
      <c r="E16" s="1169"/>
      <c r="F16" s="1181"/>
      <c r="G16" s="1169"/>
      <c r="H16" s="1169"/>
      <c r="I16" s="1171"/>
      <c r="J16" s="1169"/>
      <c r="K16" s="1187"/>
    </row>
    <row r="17" spans="1:11" ht="4.5" customHeight="1">
      <c r="A17" s="805"/>
      <c r="B17" s="805"/>
      <c r="C17" s="805"/>
      <c r="D17" s="805"/>
      <c r="E17" s="805"/>
      <c r="F17" s="805"/>
      <c r="G17" s="805"/>
      <c r="H17" s="805"/>
      <c r="I17" s="805"/>
      <c r="J17" s="805"/>
      <c r="K17" s="806"/>
    </row>
    <row r="18" spans="1:14" ht="12" customHeight="1">
      <c r="A18" s="1164">
        <v>2006</v>
      </c>
      <c r="B18" s="1164"/>
      <c r="C18" s="1164"/>
      <c r="D18" s="1164"/>
      <c r="E18" s="1164"/>
      <c r="F18" s="1164"/>
      <c r="G18" s="1164"/>
      <c r="H18" s="1164"/>
      <c r="I18" s="1164"/>
      <c r="J18" s="1164"/>
      <c r="K18" s="1164"/>
      <c r="N18" s="807"/>
    </row>
    <row r="19" spans="1:11" ht="4.5" customHeight="1">
      <c r="A19" s="808"/>
      <c r="B19" s="808"/>
      <c r="C19" s="808"/>
      <c r="D19" s="808"/>
      <c r="E19" s="808"/>
      <c r="F19" s="808"/>
      <c r="G19" s="808"/>
      <c r="H19" s="809"/>
      <c r="I19" s="808"/>
      <c r="J19" s="808"/>
      <c r="K19" s="803"/>
    </row>
    <row r="20" spans="1:14" ht="12" customHeight="1">
      <c r="A20" s="1165" t="s">
        <v>650</v>
      </c>
      <c r="B20" s="1165"/>
      <c r="C20" s="810" t="s">
        <v>456</v>
      </c>
      <c r="D20" s="811" t="s">
        <v>651</v>
      </c>
      <c r="E20" s="812">
        <v>40926</v>
      </c>
      <c r="F20" s="812">
        <v>36397</v>
      </c>
      <c r="G20" s="813">
        <v>8141</v>
      </c>
      <c r="H20" s="813">
        <v>24068</v>
      </c>
      <c r="I20" s="812">
        <v>4188</v>
      </c>
      <c r="J20" s="814">
        <v>4529</v>
      </c>
      <c r="K20" s="813">
        <v>2669</v>
      </c>
      <c r="N20" s="815"/>
    </row>
    <row r="21" spans="1:11" ht="12" customHeight="1">
      <c r="A21" s="816"/>
      <c r="B21" s="803"/>
      <c r="C21" s="803"/>
      <c r="D21" s="817" t="s">
        <v>652</v>
      </c>
      <c r="E21" s="818">
        <v>100</v>
      </c>
      <c r="F21" s="818">
        <v>88.9333866094049</v>
      </c>
      <c r="G21" s="818">
        <v>19.891426669619282</v>
      </c>
      <c r="H21" s="818">
        <v>58.80832882585613</v>
      </c>
      <c r="I21" s="818">
        <v>10.233631113929501</v>
      </c>
      <c r="J21" s="818">
        <v>11.066613390595093</v>
      </c>
      <c r="K21" s="818">
        <v>6.520972590800163</v>
      </c>
    </row>
    <row r="22" spans="1:11" ht="3" customHeight="1">
      <c r="A22" s="816"/>
      <c r="B22" s="803"/>
      <c r="C22" s="803"/>
      <c r="D22" s="819"/>
      <c r="E22" s="820"/>
      <c r="F22" s="821"/>
      <c r="G22" s="820"/>
      <c r="H22" s="820"/>
      <c r="I22" s="820"/>
      <c r="J22" s="822"/>
      <c r="K22" s="823"/>
    </row>
    <row r="23" spans="1:14" ht="12" customHeight="1">
      <c r="A23" s="824" t="s">
        <v>537</v>
      </c>
      <c r="B23" s="824" t="s">
        <v>653</v>
      </c>
      <c r="C23" s="825" t="s">
        <v>456</v>
      </c>
      <c r="D23" s="817" t="s">
        <v>651</v>
      </c>
      <c r="E23" s="826">
        <v>8626</v>
      </c>
      <c r="F23" s="826">
        <v>7652</v>
      </c>
      <c r="G23" s="826">
        <v>4903</v>
      </c>
      <c r="H23" s="826">
        <v>2249</v>
      </c>
      <c r="I23" s="826">
        <v>500</v>
      </c>
      <c r="J23" s="827">
        <v>974</v>
      </c>
      <c r="K23" s="827" t="s">
        <v>8</v>
      </c>
      <c r="N23" s="828"/>
    </row>
    <row r="24" spans="1:11" ht="12" customHeight="1">
      <c r="A24" s="824"/>
      <c r="B24" s="824"/>
      <c r="C24" s="824"/>
      <c r="D24" s="817" t="s">
        <v>652</v>
      </c>
      <c r="E24" s="818">
        <v>100</v>
      </c>
      <c r="F24" s="818">
        <v>88.71071328129148</v>
      </c>
      <c r="G24" s="818">
        <v>56.84410884412414</v>
      </c>
      <c r="H24" s="818">
        <v>26.07052011944169</v>
      </c>
      <c r="I24" s="818">
        <v>5.796084317725646</v>
      </c>
      <c r="J24" s="818">
        <v>11.28928671870852</v>
      </c>
      <c r="K24" s="827" t="s">
        <v>8</v>
      </c>
    </row>
    <row r="25" spans="1:11" ht="3" customHeight="1">
      <c r="A25" s="824"/>
      <c r="B25" s="803"/>
      <c r="C25" s="803"/>
      <c r="D25" s="819"/>
      <c r="E25" s="820"/>
      <c r="F25" s="821"/>
      <c r="G25" s="820"/>
      <c r="H25" s="820"/>
      <c r="I25" s="820"/>
      <c r="J25" s="822"/>
      <c r="K25" s="823"/>
    </row>
    <row r="26" spans="1:14" ht="12" customHeight="1">
      <c r="A26" s="803"/>
      <c r="B26" s="829" t="s">
        <v>654</v>
      </c>
      <c r="C26" s="829" t="s">
        <v>456</v>
      </c>
      <c r="D26" s="817" t="s">
        <v>651</v>
      </c>
      <c r="E26" s="826">
        <v>27511</v>
      </c>
      <c r="F26" s="830">
        <v>24242</v>
      </c>
      <c r="G26" s="826">
        <v>532</v>
      </c>
      <c r="H26" s="826">
        <v>21766</v>
      </c>
      <c r="I26" s="826">
        <v>1945</v>
      </c>
      <c r="J26" s="831">
        <v>3269</v>
      </c>
      <c r="K26" s="827" t="s">
        <v>8</v>
      </c>
      <c r="N26" s="828"/>
    </row>
    <row r="27" spans="1:11" ht="12" customHeight="1">
      <c r="A27" s="803"/>
      <c r="B27" s="803"/>
      <c r="C27" s="803"/>
      <c r="D27" s="817" t="s">
        <v>652</v>
      </c>
      <c r="E27" s="818">
        <v>100</v>
      </c>
      <c r="F27" s="818">
        <v>88.11919340341258</v>
      </c>
      <c r="G27" s="818">
        <v>1.9343096523886196</v>
      </c>
      <c r="H27" s="818">
        <v>79.11592081582637</v>
      </c>
      <c r="I27" s="818">
        <v>7.06896293519759</v>
      </c>
      <c r="J27" s="818">
        <v>11.880806596587425</v>
      </c>
      <c r="K27" s="827" t="s">
        <v>8</v>
      </c>
    </row>
    <row r="28" spans="1:11" ht="3" customHeight="1">
      <c r="A28" s="803"/>
      <c r="B28" s="803"/>
      <c r="C28" s="803"/>
      <c r="D28" s="817"/>
      <c r="E28" s="818"/>
      <c r="F28" s="818"/>
      <c r="G28" s="818"/>
      <c r="H28" s="818"/>
      <c r="I28" s="818"/>
      <c r="J28" s="818"/>
      <c r="K28" s="827"/>
    </row>
    <row r="29" spans="1:11" ht="12" customHeight="1">
      <c r="A29" s="803"/>
      <c r="B29" s="825" t="s">
        <v>825</v>
      </c>
      <c r="C29" s="825" t="s">
        <v>456</v>
      </c>
      <c r="D29" s="817" t="s">
        <v>651</v>
      </c>
      <c r="E29" s="826">
        <v>395.984</v>
      </c>
      <c r="F29" s="826">
        <v>384.152</v>
      </c>
      <c r="G29" s="826">
        <v>92.779</v>
      </c>
      <c r="H29" s="826">
        <v>5.464</v>
      </c>
      <c r="I29" s="826">
        <v>285.909</v>
      </c>
      <c r="J29" s="826">
        <v>11.832</v>
      </c>
      <c r="K29" s="827" t="s">
        <v>8</v>
      </c>
    </row>
    <row r="30" spans="1:11" ht="12" customHeight="1">
      <c r="A30" s="803"/>
      <c r="B30" s="824"/>
      <c r="C30" s="824"/>
      <c r="D30" s="817" t="s">
        <v>652</v>
      </c>
      <c r="E30" s="818">
        <v>100</v>
      </c>
      <c r="F30" s="818">
        <v>97</v>
      </c>
      <c r="G30" s="818">
        <v>23.4</v>
      </c>
      <c r="H30" s="818">
        <v>1.4</v>
      </c>
      <c r="I30" s="818">
        <v>72.2</v>
      </c>
      <c r="J30" s="818">
        <v>3</v>
      </c>
      <c r="K30" s="827" t="s">
        <v>8</v>
      </c>
    </row>
    <row r="31" spans="1:11" ht="3" customHeight="1">
      <c r="A31" s="803"/>
      <c r="B31" s="824"/>
      <c r="C31" s="824"/>
      <c r="D31" s="819"/>
      <c r="E31" s="832"/>
      <c r="F31" s="833"/>
      <c r="G31" s="832"/>
      <c r="H31" s="832"/>
      <c r="I31" s="832"/>
      <c r="J31" s="834"/>
      <c r="K31" s="835"/>
    </row>
    <row r="32" spans="1:14" ht="12" customHeight="1">
      <c r="A32" s="803"/>
      <c r="B32" s="825" t="s">
        <v>655</v>
      </c>
      <c r="C32" s="825" t="s">
        <v>456</v>
      </c>
      <c r="D32" s="817" t="s">
        <v>651</v>
      </c>
      <c r="E32" s="830">
        <v>3022</v>
      </c>
      <c r="F32" s="830">
        <v>2954</v>
      </c>
      <c r="G32" s="826">
        <v>2681</v>
      </c>
      <c r="H32" s="836">
        <v>53</v>
      </c>
      <c r="I32" s="830">
        <v>220</v>
      </c>
      <c r="J32" s="837">
        <v>68</v>
      </c>
      <c r="K32" s="826">
        <v>2669</v>
      </c>
      <c r="N32" s="828"/>
    </row>
    <row r="33" spans="1:11" ht="12" customHeight="1">
      <c r="A33" s="803"/>
      <c r="B33" s="824"/>
      <c r="C33" s="824"/>
      <c r="D33" s="817" t="s">
        <v>652</v>
      </c>
      <c r="E33" s="818">
        <v>100</v>
      </c>
      <c r="F33" s="818">
        <v>97.73629465523483</v>
      </c>
      <c r="G33" s="818">
        <v>88.71538634094243</v>
      </c>
      <c r="H33" s="818">
        <v>1.7549432014065485</v>
      </c>
      <c r="I33" s="818">
        <v>7.26596511288584</v>
      </c>
      <c r="J33" s="818">
        <v>2.2637053447651794</v>
      </c>
      <c r="K33" s="818">
        <v>88.29976105350853</v>
      </c>
    </row>
    <row r="34" spans="1:11" ht="4.5" customHeight="1">
      <c r="A34" s="803"/>
      <c r="B34" s="803"/>
      <c r="C34" s="803"/>
      <c r="D34" s="838"/>
      <c r="E34" s="838"/>
      <c r="F34" s="838"/>
      <c r="G34" s="838"/>
      <c r="H34" s="838"/>
      <c r="I34" s="838"/>
      <c r="J34" s="838"/>
      <c r="K34" s="803"/>
    </row>
    <row r="35" spans="1:11" ht="12">
      <c r="A35" s="1164">
        <v>2008</v>
      </c>
      <c r="B35" s="1164"/>
      <c r="C35" s="1164"/>
      <c r="D35" s="1164"/>
      <c r="E35" s="1164"/>
      <c r="F35" s="1164"/>
      <c r="G35" s="1164"/>
      <c r="H35" s="1164"/>
      <c r="I35" s="1164"/>
      <c r="J35" s="1164"/>
      <c r="K35" s="1164"/>
    </row>
    <row r="36" spans="1:11" ht="3.75" customHeight="1">
      <c r="A36" s="808"/>
      <c r="B36" s="808"/>
      <c r="C36" s="808"/>
      <c r="D36" s="808"/>
      <c r="E36" s="808"/>
      <c r="F36" s="808"/>
      <c r="G36" s="808"/>
      <c r="H36" s="809"/>
      <c r="I36" s="808"/>
      <c r="J36" s="808"/>
      <c r="K36" s="803"/>
    </row>
    <row r="37" spans="1:15" ht="12" customHeight="1">
      <c r="A37" s="1165" t="s">
        <v>650</v>
      </c>
      <c r="B37" s="1165"/>
      <c r="C37" s="810" t="s">
        <v>456</v>
      </c>
      <c r="D37" s="811" t="s">
        <v>651</v>
      </c>
      <c r="E37" s="812">
        <v>40891</v>
      </c>
      <c r="F37" s="812">
        <v>35943</v>
      </c>
      <c r="G37" s="812">
        <v>8446</v>
      </c>
      <c r="H37" s="812">
        <v>23450</v>
      </c>
      <c r="I37" s="839">
        <v>4047</v>
      </c>
      <c r="J37" s="812">
        <v>4948</v>
      </c>
      <c r="K37" s="813">
        <v>2745</v>
      </c>
      <c r="N37" s="840"/>
      <c r="O37" s="828"/>
    </row>
    <row r="38" spans="1:11" ht="12" customHeight="1">
      <c r="A38" s="816"/>
      <c r="B38" s="803"/>
      <c r="C38" s="803"/>
      <c r="D38" s="817" t="s">
        <v>652</v>
      </c>
      <c r="E38" s="818">
        <v>100</v>
      </c>
      <c r="F38" s="818">
        <v>87.89975018223444</v>
      </c>
      <c r="G38" s="818">
        <v>20.655128400237246</v>
      </c>
      <c r="H38" s="818">
        <v>57.348617019874325</v>
      </c>
      <c r="I38" s="818">
        <v>9.89600476212288</v>
      </c>
      <c r="J38" s="818">
        <v>12.100249817765555</v>
      </c>
      <c r="K38" s="818">
        <v>6.711908562193149</v>
      </c>
    </row>
    <row r="39" spans="1:11" ht="3" customHeight="1">
      <c r="A39" s="816"/>
      <c r="B39" s="803"/>
      <c r="C39" s="803"/>
      <c r="D39" s="819"/>
      <c r="E39" s="820"/>
      <c r="F39" s="821"/>
      <c r="G39" s="820"/>
      <c r="H39" s="820"/>
      <c r="I39" s="822"/>
      <c r="J39" s="821"/>
      <c r="K39" s="823"/>
    </row>
    <row r="40" spans="1:14" ht="12" customHeight="1">
      <c r="A40" s="824" t="s">
        <v>537</v>
      </c>
      <c r="B40" s="824" t="s">
        <v>653</v>
      </c>
      <c r="C40" s="825" t="s">
        <v>456</v>
      </c>
      <c r="D40" s="817" t="s">
        <v>651</v>
      </c>
      <c r="E40" s="826">
        <v>8628</v>
      </c>
      <c r="F40" s="826">
        <v>7517</v>
      </c>
      <c r="G40" s="826">
        <v>5057</v>
      </c>
      <c r="H40" s="826">
        <v>2004</v>
      </c>
      <c r="I40" s="827">
        <v>457</v>
      </c>
      <c r="J40" s="826">
        <v>1111</v>
      </c>
      <c r="K40" s="827" t="s">
        <v>8</v>
      </c>
      <c r="N40" s="841"/>
    </row>
    <row r="41" spans="1:11" ht="12" customHeight="1">
      <c r="A41" s="824"/>
      <c r="B41" s="824"/>
      <c r="C41" s="824"/>
      <c r="D41" s="817" t="s">
        <v>652</v>
      </c>
      <c r="E41" s="818">
        <v>100</v>
      </c>
      <c r="F41" s="818">
        <v>87.12318952195811</v>
      </c>
      <c r="G41" s="818">
        <v>58.60494053378831</v>
      </c>
      <c r="H41" s="818">
        <v>23.22268075863534</v>
      </c>
      <c r="I41" s="818">
        <v>5.295568229534466</v>
      </c>
      <c r="J41" s="818">
        <v>12.876810478041886</v>
      </c>
      <c r="K41" s="827" t="s">
        <v>8</v>
      </c>
    </row>
    <row r="42" spans="1:11" ht="3" customHeight="1">
      <c r="A42" s="824"/>
      <c r="B42" s="803"/>
      <c r="C42" s="803"/>
      <c r="D42" s="819"/>
      <c r="E42" s="820"/>
      <c r="F42" s="821"/>
      <c r="G42" s="820"/>
      <c r="H42" s="820"/>
      <c r="I42" s="822"/>
      <c r="J42" s="821"/>
      <c r="K42" s="823"/>
    </row>
    <row r="43" spans="1:14" ht="12" customHeight="1">
      <c r="A43" s="803"/>
      <c r="B43" s="829" t="s">
        <v>654</v>
      </c>
      <c r="C43" s="829" t="s">
        <v>456</v>
      </c>
      <c r="D43" s="817" t="s">
        <v>651</v>
      </c>
      <c r="E43" s="830">
        <v>26747</v>
      </c>
      <c r="F43" s="830">
        <v>23190</v>
      </c>
      <c r="G43" s="830">
        <v>450.727</v>
      </c>
      <c r="H43" s="826">
        <v>21421</v>
      </c>
      <c r="I43" s="831">
        <v>1318.63</v>
      </c>
      <c r="J43" s="826">
        <v>3557</v>
      </c>
      <c r="K43" s="842">
        <v>3</v>
      </c>
      <c r="N43" s="828"/>
    </row>
    <row r="44" spans="1:11" ht="12" customHeight="1">
      <c r="A44" s="803"/>
      <c r="B44" s="803"/>
      <c r="C44" s="803"/>
      <c r="D44" s="817" t="s">
        <v>652</v>
      </c>
      <c r="E44" s="818">
        <v>100</v>
      </c>
      <c r="F44" s="818">
        <v>86.70180871651347</v>
      </c>
      <c r="G44" s="818">
        <v>1.6851337337283296</v>
      </c>
      <c r="H44" s="818">
        <v>80.08671095731921</v>
      </c>
      <c r="I44" s="818">
        <v>4.929964025465941</v>
      </c>
      <c r="J44" s="818">
        <v>13.29819128348652</v>
      </c>
      <c r="K44" s="843">
        <v>0</v>
      </c>
    </row>
    <row r="45" spans="1:11" ht="3" customHeight="1">
      <c r="A45" s="803"/>
      <c r="B45" s="803"/>
      <c r="C45" s="803"/>
      <c r="D45" s="817"/>
      <c r="E45" s="818"/>
      <c r="F45" s="818"/>
      <c r="G45" s="818"/>
      <c r="H45" s="818"/>
      <c r="I45" s="818"/>
      <c r="J45" s="818"/>
      <c r="K45" s="844"/>
    </row>
    <row r="46" spans="1:14" ht="12" customHeight="1">
      <c r="A46" s="803"/>
      <c r="B46" s="825" t="s">
        <v>825</v>
      </c>
      <c r="C46" s="825" t="s">
        <v>456</v>
      </c>
      <c r="D46" s="817" t="s">
        <v>651</v>
      </c>
      <c r="E46" s="826">
        <v>440</v>
      </c>
      <c r="F46" s="826">
        <v>401</v>
      </c>
      <c r="G46" s="826">
        <v>185</v>
      </c>
      <c r="H46" s="826">
        <v>20</v>
      </c>
      <c r="I46" s="826">
        <v>196</v>
      </c>
      <c r="J46" s="826">
        <v>39</v>
      </c>
      <c r="K46" s="842">
        <v>3</v>
      </c>
      <c r="L46" s="845"/>
      <c r="M46" s="846"/>
      <c r="N46" s="828"/>
    </row>
    <row r="47" spans="1:14" ht="12" customHeight="1">
      <c r="A47" s="803"/>
      <c r="B47" s="824"/>
      <c r="C47" s="824"/>
      <c r="D47" s="817" t="s">
        <v>652</v>
      </c>
      <c r="E47" s="818">
        <v>100</v>
      </c>
      <c r="F47" s="818">
        <v>91.3</v>
      </c>
      <c r="G47" s="818">
        <v>42.1</v>
      </c>
      <c r="H47" s="818">
        <v>4.5</v>
      </c>
      <c r="I47" s="818">
        <v>44.6</v>
      </c>
      <c r="J47" s="818">
        <v>8.7</v>
      </c>
      <c r="K47" s="843">
        <v>0.7</v>
      </c>
      <c r="N47" s="847"/>
    </row>
    <row r="48" spans="1:11" ht="3" customHeight="1">
      <c r="A48" s="803"/>
      <c r="B48" s="824"/>
      <c r="C48" s="824"/>
      <c r="D48" s="817"/>
      <c r="E48" s="848"/>
      <c r="F48" s="849"/>
      <c r="G48" s="848"/>
      <c r="H48" s="848"/>
      <c r="I48" s="850"/>
      <c r="J48" s="848"/>
      <c r="K48" s="851"/>
    </row>
    <row r="49" spans="1:14" ht="12" customHeight="1">
      <c r="A49" s="803"/>
      <c r="B49" s="825" t="s">
        <v>655</v>
      </c>
      <c r="C49" s="825" t="s">
        <v>456</v>
      </c>
      <c r="D49" s="817" t="s">
        <v>651</v>
      </c>
      <c r="E49" s="830">
        <v>3382</v>
      </c>
      <c r="F49" s="830">
        <v>3338</v>
      </c>
      <c r="G49" s="826">
        <v>2936</v>
      </c>
      <c r="H49" s="836">
        <v>25.024</v>
      </c>
      <c r="I49" s="831">
        <v>376.24</v>
      </c>
      <c r="J49" s="830">
        <v>44.276</v>
      </c>
      <c r="K49" s="852">
        <v>2742</v>
      </c>
      <c r="N49" s="828"/>
    </row>
    <row r="50" spans="1:14" ht="12" customHeight="1">
      <c r="A50" s="803"/>
      <c r="B50" s="824"/>
      <c r="C50" s="824"/>
      <c r="D50" s="817" t="s">
        <v>652</v>
      </c>
      <c r="E50" s="818">
        <v>100</v>
      </c>
      <c r="F50" s="818">
        <v>98.6907989863716</v>
      </c>
      <c r="G50" s="818">
        <v>86.82516684358839</v>
      </c>
      <c r="H50" s="818">
        <v>0.7405578504454583</v>
      </c>
      <c r="I50" s="818">
        <v>11.125074292337763</v>
      </c>
      <c r="J50" s="818">
        <v>1.3092010136283936</v>
      </c>
      <c r="K50" s="843">
        <v>81.2</v>
      </c>
      <c r="N50" s="847"/>
    </row>
    <row r="51" spans="1:11" ht="4.5" customHeight="1">
      <c r="A51" s="803"/>
      <c r="B51" s="803"/>
      <c r="C51" s="803"/>
      <c r="D51" s="803"/>
      <c r="E51" s="803"/>
      <c r="F51" s="803"/>
      <c r="G51" s="803"/>
      <c r="H51" s="803"/>
      <c r="I51" s="803"/>
      <c r="J51" s="803"/>
      <c r="K51" s="803"/>
    </row>
    <row r="52" spans="1:11" ht="12">
      <c r="A52" s="1164">
        <v>2010</v>
      </c>
      <c r="B52" s="1164"/>
      <c r="C52" s="1164"/>
      <c r="D52" s="1164"/>
      <c r="E52" s="1164"/>
      <c r="F52" s="1164"/>
      <c r="G52" s="1164"/>
      <c r="H52" s="1164"/>
      <c r="I52" s="1164"/>
      <c r="J52" s="1164"/>
      <c r="K52" s="1164"/>
    </row>
    <row r="53" spans="1:11" ht="3.75" customHeight="1">
      <c r="A53" s="808"/>
      <c r="B53" s="808"/>
      <c r="C53" s="808"/>
      <c r="D53" s="808"/>
      <c r="E53" s="808"/>
      <c r="F53" s="808"/>
      <c r="G53" s="808"/>
      <c r="H53" s="809"/>
      <c r="I53" s="808"/>
      <c r="J53" s="808"/>
      <c r="K53" s="803"/>
    </row>
    <row r="54" spans="1:28" ht="12" customHeight="1">
      <c r="A54" s="1165" t="s">
        <v>650</v>
      </c>
      <c r="B54" s="1165"/>
      <c r="C54" s="810" t="s">
        <v>456</v>
      </c>
      <c r="D54" s="811" t="s">
        <v>651</v>
      </c>
      <c r="E54" s="812">
        <v>42853.605</v>
      </c>
      <c r="F54" s="812">
        <v>39145.688</v>
      </c>
      <c r="G54" s="812">
        <v>9346.76</v>
      </c>
      <c r="H54" s="812">
        <v>25174.144</v>
      </c>
      <c r="I54" s="853">
        <v>4624.784</v>
      </c>
      <c r="J54" s="853">
        <v>3707.917</v>
      </c>
      <c r="K54" s="813">
        <v>2725.24</v>
      </c>
      <c r="N54" s="854"/>
      <c r="O54" s="855"/>
      <c r="P54" s="828"/>
      <c r="Q54" s="828"/>
      <c r="R54" s="828"/>
      <c r="S54" s="828"/>
      <c r="T54" s="856"/>
      <c r="U54" s="856"/>
      <c r="V54" s="856"/>
      <c r="W54" s="856"/>
      <c r="X54" s="857"/>
      <c r="Y54" s="856"/>
      <c r="Z54" s="858"/>
      <c r="AA54" s="858"/>
      <c r="AB54" s="856"/>
    </row>
    <row r="55" spans="1:28" ht="12" customHeight="1">
      <c r="A55" s="816"/>
      <c r="B55" s="803"/>
      <c r="C55" s="803"/>
      <c r="D55" s="817" t="s">
        <v>652</v>
      </c>
      <c r="E55" s="859">
        <f>(E54/$E$54)*100</f>
        <v>100</v>
      </c>
      <c r="F55" s="859">
        <f aca="true" t="shared" si="0" ref="F55:K55">(F54/$E$54)*100</f>
        <v>91.34747940109122</v>
      </c>
      <c r="G55" s="859">
        <f t="shared" si="0"/>
        <v>21.81090715705248</v>
      </c>
      <c r="H55" s="859">
        <f t="shared" si="0"/>
        <v>58.744518693351466</v>
      </c>
      <c r="I55" s="859">
        <f t="shared" si="0"/>
        <v>10.792053550687273</v>
      </c>
      <c r="J55" s="859">
        <f t="shared" si="0"/>
        <v>8.652520598908772</v>
      </c>
      <c r="K55" s="859">
        <f t="shared" si="0"/>
        <v>6.359418303314271</v>
      </c>
      <c r="N55" s="860"/>
      <c r="O55" s="828"/>
      <c r="P55" s="828"/>
      <c r="Q55" s="828"/>
      <c r="R55" s="828"/>
      <c r="S55" s="828"/>
      <c r="T55" s="861"/>
      <c r="U55" s="861"/>
      <c r="V55" s="861"/>
      <c r="W55" s="861"/>
      <c r="X55" s="862"/>
      <c r="Y55" s="861"/>
      <c r="Z55" s="863"/>
      <c r="AA55" s="863"/>
      <c r="AB55" s="861"/>
    </row>
    <row r="56" spans="1:28" ht="3" customHeight="1">
      <c r="A56" s="816"/>
      <c r="B56" s="803"/>
      <c r="C56" s="803"/>
      <c r="D56" s="819"/>
      <c r="E56" s="820"/>
      <c r="F56" s="821"/>
      <c r="G56" s="820"/>
      <c r="H56" s="820"/>
      <c r="I56" s="822"/>
      <c r="J56" s="821"/>
      <c r="K56" s="823"/>
      <c r="N56" s="860"/>
      <c r="O56" s="828"/>
      <c r="P56" s="828"/>
      <c r="Q56" s="828"/>
      <c r="R56" s="828"/>
      <c r="S56" s="828"/>
      <c r="T56" s="864"/>
      <c r="U56" s="856"/>
      <c r="V56" s="864"/>
      <c r="W56" s="864"/>
      <c r="X56" s="865"/>
      <c r="Y56" s="856"/>
      <c r="Z56" s="864"/>
      <c r="AA56" s="864"/>
      <c r="AB56" s="866"/>
    </row>
    <row r="57" spans="1:28" ht="12" customHeight="1">
      <c r="A57" s="824" t="s">
        <v>537</v>
      </c>
      <c r="B57" s="824" t="s">
        <v>656</v>
      </c>
      <c r="C57" s="825" t="s">
        <v>456</v>
      </c>
      <c r="D57" s="817" t="s">
        <v>651</v>
      </c>
      <c r="E57" s="830">
        <v>8284.934</v>
      </c>
      <c r="F57" s="830">
        <v>7649.303</v>
      </c>
      <c r="G57" s="826">
        <v>5351.774</v>
      </c>
      <c r="H57" s="830">
        <v>1792.882</v>
      </c>
      <c r="I57" s="827">
        <v>504.647</v>
      </c>
      <c r="J57" s="826">
        <v>635.631</v>
      </c>
      <c r="K57" s="827" t="s">
        <v>8</v>
      </c>
      <c r="N57" s="860"/>
      <c r="O57" s="847"/>
      <c r="P57" s="828"/>
      <c r="Q57" s="828"/>
      <c r="R57" s="828"/>
      <c r="S57" s="867"/>
      <c r="T57" s="868"/>
      <c r="U57" s="868"/>
      <c r="V57" s="868"/>
      <c r="W57" s="868"/>
      <c r="X57" s="869"/>
      <c r="Y57" s="868"/>
      <c r="Z57" s="858"/>
      <c r="AA57" s="858"/>
      <c r="AB57" s="863"/>
    </row>
    <row r="58" spans="1:28" ht="12" customHeight="1">
      <c r="A58" s="824"/>
      <c r="B58" s="824"/>
      <c r="C58" s="824"/>
      <c r="D58" s="817" t="s">
        <v>652</v>
      </c>
      <c r="E58" s="859">
        <f aca="true" t="shared" si="1" ref="E58:J58">(E57/$E$57)*100</f>
        <v>100</v>
      </c>
      <c r="F58" s="859">
        <f t="shared" si="1"/>
        <v>92.3278688762035</v>
      </c>
      <c r="G58" s="859">
        <f t="shared" si="1"/>
        <v>64.59645906654175</v>
      </c>
      <c r="H58" s="859">
        <f t="shared" si="1"/>
        <v>21.640268950844995</v>
      </c>
      <c r="I58" s="859">
        <f t="shared" si="1"/>
        <v>6.091140858816739</v>
      </c>
      <c r="J58" s="859">
        <f t="shared" si="1"/>
        <v>7.67213112379652</v>
      </c>
      <c r="K58" s="827" t="s">
        <v>8</v>
      </c>
      <c r="N58" s="860"/>
      <c r="O58" s="828"/>
      <c r="P58" s="828"/>
      <c r="Q58" s="828"/>
      <c r="R58" s="828"/>
      <c r="S58" s="828"/>
      <c r="T58" s="861"/>
      <c r="U58" s="861"/>
      <c r="V58" s="861"/>
      <c r="W58" s="861"/>
      <c r="X58" s="870"/>
      <c r="Y58" s="861"/>
      <c r="Z58" s="863"/>
      <c r="AA58" s="863"/>
      <c r="AB58" s="863"/>
    </row>
    <row r="59" spans="1:28" ht="3" customHeight="1">
      <c r="A59" s="824"/>
      <c r="B59" s="803"/>
      <c r="C59" s="803"/>
      <c r="D59" s="819"/>
      <c r="E59" s="820"/>
      <c r="F59" s="821"/>
      <c r="G59" s="820"/>
      <c r="H59" s="820"/>
      <c r="I59" s="822"/>
      <c r="J59" s="821"/>
      <c r="K59" s="823"/>
      <c r="N59" s="860"/>
      <c r="O59" s="828"/>
      <c r="P59" s="828"/>
      <c r="Q59" s="828"/>
      <c r="R59" s="828"/>
      <c r="S59" s="828"/>
      <c r="T59" s="864"/>
      <c r="U59" s="856"/>
      <c r="V59" s="864"/>
      <c r="W59" s="864"/>
      <c r="X59" s="865"/>
      <c r="Y59" s="856"/>
      <c r="Z59" s="864"/>
      <c r="AA59" s="864"/>
      <c r="AB59" s="866"/>
    </row>
    <row r="60" spans="1:28" ht="12" customHeight="1">
      <c r="A60" s="803"/>
      <c r="B60" s="829" t="s">
        <v>654</v>
      </c>
      <c r="C60" s="829" t="s">
        <v>456</v>
      </c>
      <c r="D60" s="817" t="s">
        <v>651</v>
      </c>
      <c r="E60" s="830">
        <v>28607.521</v>
      </c>
      <c r="F60" s="830">
        <v>25772.714</v>
      </c>
      <c r="G60" s="826">
        <v>698.764</v>
      </c>
      <c r="H60" s="830">
        <v>23366.904</v>
      </c>
      <c r="I60" s="831">
        <v>1707.046</v>
      </c>
      <c r="J60" s="826">
        <v>2834.807</v>
      </c>
      <c r="K60" s="827" t="s">
        <v>8</v>
      </c>
      <c r="N60" s="860"/>
      <c r="O60" s="828"/>
      <c r="P60" s="828"/>
      <c r="Q60" s="828"/>
      <c r="R60" s="828"/>
      <c r="S60" s="828"/>
      <c r="T60" s="868"/>
      <c r="U60" s="868"/>
      <c r="V60" s="868"/>
      <c r="W60" s="868"/>
      <c r="X60" s="869"/>
      <c r="Y60" s="868"/>
      <c r="Z60" s="858"/>
      <c r="AA60" s="858"/>
      <c r="AB60" s="863"/>
    </row>
    <row r="61" spans="1:28" ht="12" customHeight="1">
      <c r="A61" s="803"/>
      <c r="B61" s="803"/>
      <c r="C61" s="803"/>
      <c r="D61" s="817" t="s">
        <v>652</v>
      </c>
      <c r="E61" s="859">
        <f aca="true" t="shared" si="2" ref="E61:J61">(E60/$E$60)*100</f>
        <v>100</v>
      </c>
      <c r="F61" s="859">
        <f t="shared" si="2"/>
        <v>90.09069328307055</v>
      </c>
      <c r="G61" s="859">
        <f t="shared" si="2"/>
        <v>2.442588436796044</v>
      </c>
      <c r="H61" s="859">
        <f t="shared" si="2"/>
        <v>81.68098172505054</v>
      </c>
      <c r="I61" s="859">
        <f t="shared" si="2"/>
        <v>5.967123121223961</v>
      </c>
      <c r="J61" s="859">
        <f t="shared" si="2"/>
        <v>9.90930671692944</v>
      </c>
      <c r="K61" s="827" t="s">
        <v>8</v>
      </c>
      <c r="N61" s="860"/>
      <c r="O61" s="828"/>
      <c r="P61" s="828"/>
      <c r="Q61" s="828"/>
      <c r="R61" s="828"/>
      <c r="S61" s="828"/>
      <c r="T61" s="861"/>
      <c r="U61" s="861"/>
      <c r="V61" s="861"/>
      <c r="W61" s="861"/>
      <c r="X61" s="862"/>
      <c r="Y61" s="861"/>
      <c r="Z61" s="863"/>
      <c r="AA61" s="863"/>
      <c r="AB61" s="863"/>
    </row>
    <row r="62" spans="1:28" ht="3" customHeight="1">
      <c r="A62" s="803"/>
      <c r="B62" s="803"/>
      <c r="C62" s="803"/>
      <c r="D62" s="817"/>
      <c r="E62" s="859"/>
      <c r="F62" s="859"/>
      <c r="G62" s="859"/>
      <c r="H62" s="859"/>
      <c r="I62" s="859"/>
      <c r="J62" s="859"/>
      <c r="K62" s="827"/>
      <c r="N62" s="860"/>
      <c r="O62" s="828"/>
      <c r="P62" s="828"/>
      <c r="Q62" s="828"/>
      <c r="R62" s="828"/>
      <c r="S62" s="828"/>
      <c r="T62" s="861"/>
      <c r="U62" s="861"/>
      <c r="V62" s="861"/>
      <c r="W62" s="861"/>
      <c r="X62" s="862"/>
      <c r="Y62" s="861"/>
      <c r="Z62" s="863"/>
      <c r="AA62" s="863"/>
      <c r="AB62" s="863"/>
    </row>
    <row r="63" spans="1:28" ht="12" customHeight="1">
      <c r="A63" s="803"/>
      <c r="B63" s="825" t="s">
        <v>825</v>
      </c>
      <c r="C63" s="825" t="s">
        <v>456</v>
      </c>
      <c r="D63" s="817" t="s">
        <v>651</v>
      </c>
      <c r="E63" s="826">
        <v>515.889</v>
      </c>
      <c r="F63" s="826">
        <v>482.22</v>
      </c>
      <c r="G63" s="826">
        <v>263.605</v>
      </c>
      <c r="H63" s="826">
        <v>28.037</v>
      </c>
      <c r="I63" s="826">
        <v>190.578</v>
      </c>
      <c r="J63" s="826">
        <v>33.669</v>
      </c>
      <c r="K63" s="827" t="s">
        <v>8</v>
      </c>
      <c r="N63" s="860"/>
      <c r="O63" s="828"/>
      <c r="P63" s="828"/>
      <c r="Q63" s="828"/>
      <c r="R63" s="828"/>
      <c r="S63" s="828"/>
      <c r="T63" s="868"/>
      <c r="U63" s="868"/>
      <c r="V63" s="868"/>
      <c r="W63" s="868"/>
      <c r="X63" s="869"/>
      <c r="Y63" s="868"/>
      <c r="Z63" s="858"/>
      <c r="AA63" s="858"/>
      <c r="AB63" s="868"/>
    </row>
    <row r="64" spans="1:28" ht="12" customHeight="1">
      <c r="A64" s="803"/>
      <c r="B64" s="824"/>
      <c r="C64" s="824"/>
      <c r="D64" s="817" t="s">
        <v>652</v>
      </c>
      <c r="E64" s="859">
        <f aca="true" t="shared" si="3" ref="E64:J64">(E63/$E$63)*100</f>
        <v>100</v>
      </c>
      <c r="F64" s="859">
        <f t="shared" si="3"/>
        <v>93.47359606426964</v>
      </c>
      <c r="G64" s="859">
        <f t="shared" si="3"/>
        <v>51.097232156529806</v>
      </c>
      <c r="H64" s="859">
        <f t="shared" si="3"/>
        <v>5.4346962234124</v>
      </c>
      <c r="I64" s="859">
        <f t="shared" si="3"/>
        <v>36.94166768432744</v>
      </c>
      <c r="J64" s="859">
        <f t="shared" si="3"/>
        <v>6.52640393573036</v>
      </c>
      <c r="K64" s="827" t="s">
        <v>8</v>
      </c>
      <c r="N64" s="860"/>
      <c r="T64" s="861"/>
      <c r="U64" s="861"/>
      <c r="V64" s="861"/>
      <c r="W64" s="861"/>
      <c r="X64" s="862"/>
      <c r="Y64" s="861"/>
      <c r="Z64" s="863"/>
      <c r="AA64" s="863"/>
      <c r="AB64" s="861"/>
    </row>
    <row r="65" spans="1:28" ht="3" customHeight="1">
      <c r="A65" s="803"/>
      <c r="B65" s="824"/>
      <c r="C65" s="824"/>
      <c r="D65" s="817"/>
      <c r="E65" s="832"/>
      <c r="F65" s="833"/>
      <c r="G65" s="832"/>
      <c r="H65" s="832"/>
      <c r="I65" s="834"/>
      <c r="J65" s="832"/>
      <c r="K65" s="835"/>
      <c r="N65" s="860"/>
      <c r="O65" s="828"/>
      <c r="P65" s="828"/>
      <c r="Q65" s="828"/>
      <c r="R65" s="828"/>
      <c r="S65" s="828"/>
      <c r="T65" s="871"/>
      <c r="U65" s="856"/>
      <c r="V65" s="871"/>
      <c r="W65" s="871"/>
      <c r="X65" s="872"/>
      <c r="Y65" s="871"/>
      <c r="Z65" s="873"/>
      <c r="AA65" s="871"/>
      <c r="AB65" s="874"/>
    </row>
    <row r="66" spans="1:28" ht="12" customHeight="1">
      <c r="A66" s="803"/>
      <c r="B66" s="825" t="s">
        <v>655</v>
      </c>
      <c r="C66" s="825" t="s">
        <v>456</v>
      </c>
      <c r="D66" s="817" t="s">
        <v>651</v>
      </c>
      <c r="E66" s="830">
        <v>3631.125</v>
      </c>
      <c r="F66" s="830">
        <v>3600.134</v>
      </c>
      <c r="G66" s="826">
        <v>3279.726</v>
      </c>
      <c r="H66" s="830">
        <v>13.64</v>
      </c>
      <c r="I66" s="831">
        <v>306.768</v>
      </c>
      <c r="J66" s="826">
        <v>30.991</v>
      </c>
      <c r="K66" s="830">
        <v>2725.24</v>
      </c>
      <c r="N66" s="860"/>
      <c r="O66" s="828"/>
      <c r="P66" s="828"/>
      <c r="Q66" s="828"/>
      <c r="R66" s="828"/>
      <c r="S66" s="828"/>
      <c r="T66" s="868"/>
      <c r="U66" s="868"/>
      <c r="V66" s="868"/>
      <c r="W66" s="868"/>
      <c r="X66" s="869"/>
      <c r="Y66" s="868"/>
      <c r="Z66" s="858"/>
      <c r="AA66" s="858"/>
      <c r="AB66" s="868"/>
    </row>
    <row r="67" spans="1:28" ht="12" customHeight="1">
      <c r="A67" s="803"/>
      <c r="B67" s="824"/>
      <c r="C67" s="824"/>
      <c r="D67" s="817" t="s">
        <v>652</v>
      </c>
      <c r="E67" s="859">
        <f>(E66/$E$66)*100</f>
        <v>100</v>
      </c>
      <c r="F67" s="859">
        <f aca="true" t="shared" si="4" ref="F67:K67">(F66/$E$66)*100</f>
        <v>99.14651795242521</v>
      </c>
      <c r="G67" s="859">
        <f t="shared" si="4"/>
        <v>90.32258597542085</v>
      </c>
      <c r="H67" s="859">
        <f t="shared" si="4"/>
        <v>0.37564115804330617</v>
      </c>
      <c r="I67" s="859">
        <f t="shared" si="4"/>
        <v>8.448290818961066</v>
      </c>
      <c r="J67" s="859">
        <f t="shared" si="4"/>
        <v>0.8534820475747874</v>
      </c>
      <c r="K67" s="859">
        <f t="shared" si="4"/>
        <v>75.05222210747358</v>
      </c>
      <c r="N67" s="860"/>
      <c r="T67" s="861"/>
      <c r="U67" s="861"/>
      <c r="V67" s="861"/>
      <c r="W67" s="861"/>
      <c r="X67" s="862"/>
      <c r="Y67" s="861"/>
      <c r="Z67" s="863"/>
      <c r="AA67" s="863"/>
      <c r="AB67" s="861"/>
    </row>
    <row r="68" spans="1:11" ht="4.5" customHeight="1">
      <c r="A68" s="803"/>
      <c r="B68" s="803"/>
      <c r="C68" s="803"/>
      <c r="D68" s="803"/>
      <c r="E68" s="803"/>
      <c r="F68" s="803"/>
      <c r="G68" s="803"/>
      <c r="H68" s="803"/>
      <c r="I68" s="803"/>
      <c r="J68" s="803"/>
      <c r="K68" s="803"/>
    </row>
    <row r="69" spans="1:11" ht="12.75" customHeight="1">
      <c r="A69" s="1166" t="s">
        <v>657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</row>
    <row r="70" spans="1:11" ht="3" customHeight="1">
      <c r="A70" s="875"/>
      <c r="B70" s="875"/>
      <c r="C70" s="875"/>
      <c r="D70" s="875"/>
      <c r="E70" s="875"/>
      <c r="F70" s="875"/>
      <c r="G70" s="875"/>
      <c r="H70" s="875"/>
      <c r="I70" s="875"/>
      <c r="J70" s="875"/>
      <c r="K70" s="803"/>
    </row>
    <row r="71" spans="1:15" ht="12" customHeight="1">
      <c r="A71" s="1165" t="s">
        <v>650</v>
      </c>
      <c r="B71" s="1165"/>
      <c r="C71" s="810" t="s">
        <v>456</v>
      </c>
      <c r="D71" s="817" t="s">
        <v>652</v>
      </c>
      <c r="E71" s="859">
        <v>4.799601379276609</v>
      </c>
      <c r="F71" s="859">
        <v>8.910463789889548</v>
      </c>
      <c r="G71" s="859">
        <v>10.664930144447084</v>
      </c>
      <c r="H71" s="859">
        <v>7.352426439232417</v>
      </c>
      <c r="I71" s="859">
        <v>14.276847047195446</v>
      </c>
      <c r="J71" s="859">
        <v>-25.062308003233625</v>
      </c>
      <c r="K71" s="859">
        <v>-0.7198542805100203</v>
      </c>
      <c r="N71" s="876"/>
      <c r="O71" s="877"/>
    </row>
    <row r="72" spans="1:15" ht="12" customHeight="1">
      <c r="A72" s="824" t="s">
        <v>537</v>
      </c>
      <c r="B72" s="878" t="s">
        <v>658</v>
      </c>
      <c r="C72" s="825" t="s">
        <v>456</v>
      </c>
      <c r="D72" s="817" t="s">
        <v>652</v>
      </c>
      <c r="E72" s="859">
        <v>-3.976193787668066</v>
      </c>
      <c r="F72" s="859">
        <v>1.7600505520819496</v>
      </c>
      <c r="G72" s="859">
        <v>5.829029068617757</v>
      </c>
      <c r="H72" s="859">
        <v>-10.534830339321346</v>
      </c>
      <c r="I72" s="859">
        <v>10.42603938730852</v>
      </c>
      <c r="J72" s="859">
        <v>-42.787488748874885</v>
      </c>
      <c r="K72" s="827" t="s">
        <v>8</v>
      </c>
      <c r="N72" s="828"/>
      <c r="O72" s="877"/>
    </row>
    <row r="73" spans="1:15" ht="12" customHeight="1">
      <c r="A73" s="803"/>
      <c r="B73" s="829" t="s">
        <v>654</v>
      </c>
      <c r="C73" s="829" t="s">
        <v>456</v>
      </c>
      <c r="D73" s="817" t="s">
        <v>652</v>
      </c>
      <c r="E73" s="859">
        <v>6.955998803604132</v>
      </c>
      <c r="F73" s="859">
        <v>11.13718844329452</v>
      </c>
      <c r="G73" s="859">
        <v>55.03042861865387</v>
      </c>
      <c r="H73" s="859">
        <v>9.084095046916573</v>
      </c>
      <c r="I73" s="859">
        <v>29.456026330358014</v>
      </c>
      <c r="J73" s="859">
        <v>-20.303429856620753</v>
      </c>
      <c r="K73" s="827" t="s">
        <v>8</v>
      </c>
      <c r="O73" s="879"/>
    </row>
    <row r="74" spans="1:15" ht="12" customHeight="1">
      <c r="A74" s="803"/>
      <c r="B74" s="825" t="s">
        <v>825</v>
      </c>
      <c r="C74" s="825" t="s">
        <v>456</v>
      </c>
      <c r="D74" s="817" t="s">
        <v>652</v>
      </c>
      <c r="E74" s="859">
        <v>17.247499999999988</v>
      </c>
      <c r="F74" s="859">
        <v>20.254364089775578</v>
      </c>
      <c r="G74" s="859">
        <v>42.489189189189204</v>
      </c>
      <c r="H74" s="859">
        <v>40.184999999999974</v>
      </c>
      <c r="I74" s="859">
        <v>-2.766326530612247</v>
      </c>
      <c r="J74" s="859">
        <v>-13.66923076923078</v>
      </c>
      <c r="K74" s="827" t="s">
        <v>8</v>
      </c>
      <c r="O74" s="879"/>
    </row>
    <row r="75" spans="1:15" ht="12" customHeight="1">
      <c r="A75" s="803"/>
      <c r="B75" s="825" t="s">
        <v>655</v>
      </c>
      <c r="C75" s="825" t="s">
        <v>456</v>
      </c>
      <c r="D75" s="817" t="s">
        <v>652</v>
      </c>
      <c r="E75" s="859">
        <v>7.366203429923118</v>
      </c>
      <c r="F75" s="859">
        <v>7.853025763930489</v>
      </c>
      <c r="G75" s="859">
        <v>11.70728882833788</v>
      </c>
      <c r="H75" s="859">
        <v>-45.492327365728904</v>
      </c>
      <c r="I75" s="859">
        <v>-18.46480969593877</v>
      </c>
      <c r="J75" s="859">
        <v>-30.0049688318728</v>
      </c>
      <c r="K75" s="859">
        <v>-0.7198542805100203</v>
      </c>
      <c r="O75" s="879"/>
    </row>
    <row r="76" spans="1:11" ht="6" customHeight="1">
      <c r="A76" s="803" t="s">
        <v>7</v>
      </c>
      <c r="B76" s="803"/>
      <c r="C76" s="803"/>
      <c r="D76" s="803"/>
      <c r="E76" s="803"/>
      <c r="F76" s="803"/>
      <c r="G76" s="803"/>
      <c r="H76" s="803"/>
      <c r="I76" s="803"/>
      <c r="J76" s="803"/>
      <c r="K76" s="803"/>
    </row>
    <row r="77" spans="1:11" ht="9">
      <c r="A77" s="1162" t="s">
        <v>833</v>
      </c>
      <c r="B77" s="1162"/>
      <c r="C77" s="1162"/>
      <c r="D77" s="1162"/>
      <c r="E77" s="1162"/>
      <c r="F77" s="1162"/>
      <c r="G77" s="1162"/>
      <c r="H77" s="1162"/>
      <c r="I77" s="1162"/>
      <c r="J77" s="1162"/>
      <c r="K77" s="1162"/>
    </row>
    <row r="78" spans="1:11" ht="8.25">
      <c r="A78" s="1163" t="s">
        <v>834</v>
      </c>
      <c r="B78" s="1163"/>
      <c r="C78" s="1163"/>
      <c r="D78" s="1163"/>
      <c r="E78" s="1163"/>
      <c r="F78" s="1163"/>
      <c r="G78" s="1163"/>
      <c r="H78" s="1163"/>
      <c r="I78" s="1163"/>
      <c r="J78" s="1163"/>
      <c r="K78" s="1163"/>
    </row>
    <row r="79" spans="1:11" ht="10.5">
      <c r="A79" s="880"/>
      <c r="B79" s="881"/>
      <c r="C79" s="881"/>
      <c r="D79" s="881"/>
      <c r="E79" s="881"/>
      <c r="F79" s="881"/>
      <c r="G79" s="881"/>
      <c r="H79" s="881"/>
      <c r="I79" s="881"/>
      <c r="J79" s="881"/>
      <c r="K79" s="881"/>
    </row>
    <row r="80" spans="1:11" ht="8.25">
      <c r="A80" s="880"/>
      <c r="B80" s="882"/>
      <c r="C80" s="882"/>
      <c r="D80" s="882"/>
      <c r="E80" s="882"/>
      <c r="F80" s="882"/>
      <c r="G80" s="882"/>
      <c r="H80" s="882"/>
      <c r="I80" s="882"/>
      <c r="J80" s="882"/>
      <c r="K80" s="882"/>
    </row>
    <row r="81" spans="1:11" ht="7.5">
      <c r="A81" s="882"/>
      <c r="B81" s="882"/>
      <c r="C81" s="882"/>
      <c r="D81" s="882"/>
      <c r="E81" s="882"/>
      <c r="F81" s="882"/>
      <c r="G81" s="882"/>
      <c r="H81" s="882"/>
      <c r="I81" s="882"/>
      <c r="J81" s="882"/>
      <c r="K81" s="882"/>
    </row>
    <row r="84" ht="7.5">
      <c r="A84" s="883"/>
    </row>
  </sheetData>
  <sheetProtection/>
  <mergeCells count="24">
    <mergeCell ref="A2:K2"/>
    <mergeCell ref="A4:K4"/>
    <mergeCell ref="A6:C16"/>
    <mergeCell ref="D6:D16"/>
    <mergeCell ref="E6:E16"/>
    <mergeCell ref="F6:J6"/>
    <mergeCell ref="K6:K16"/>
    <mergeCell ref="F7:I7"/>
    <mergeCell ref="F8:F16"/>
    <mergeCell ref="G8:I8"/>
    <mergeCell ref="J8:J16"/>
    <mergeCell ref="G9:G16"/>
    <mergeCell ref="H9:H16"/>
    <mergeCell ref="I9:I16"/>
    <mergeCell ref="A18:K18"/>
    <mergeCell ref="A20:B20"/>
    <mergeCell ref="A77:K77"/>
    <mergeCell ref="A78:K78"/>
    <mergeCell ref="A35:K35"/>
    <mergeCell ref="A37:B37"/>
    <mergeCell ref="A52:K52"/>
    <mergeCell ref="A54:B54"/>
    <mergeCell ref="A69:K69"/>
    <mergeCell ref="A71:B71"/>
  </mergeCells>
  <printOptions/>
  <pageMargins left="0.3937007874015748" right="0.3937007874015748" top="0.5905511811023623" bottom="0.7874015748031497" header="0.4330708661417323" footer="0.3937007874015748"/>
  <pageSetup horizontalDpi="600" verticalDpi="600" orientation="portrait" paperSize="9" r:id="rId1"/>
  <headerFooter alignWithMargins="0">
    <oddHeader>&amp;L&amp;"Arial,Kursiv"&amp;9 &amp;U 3 Entsorgung von Bauabfällen&amp;R&amp;"Arial,Kursiv" &amp;9&amp;UAbfallwirtschaft in Bayern 2011</oddHeader>
    <oddFooter xml:space="preserve">&amp;C&amp;12 &amp;10 58&amp;12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G78" sqref="G78"/>
    </sheetView>
  </sheetViews>
  <sheetFormatPr defaultColWidth="5.7109375" defaultRowHeight="12.75"/>
  <cols>
    <col min="1" max="1" width="3.421875" style="434" customWidth="1"/>
    <col min="2" max="2" width="39.00390625" style="434" customWidth="1"/>
    <col min="3" max="3" width="1.1484375" style="434" customWidth="1"/>
    <col min="4" max="4" width="15.8515625" style="434" customWidth="1"/>
    <col min="5" max="5" width="15.00390625" style="434" customWidth="1"/>
    <col min="6" max="6" width="14.140625" style="434" customWidth="1"/>
    <col min="7" max="7" width="12.140625" style="434" customWidth="1"/>
    <col min="8" max="8" width="13.140625" style="434" customWidth="1"/>
    <col min="9" max="9" width="1.1484375" style="434" customWidth="1"/>
    <col min="10" max="10" width="13.421875" style="434" customWidth="1"/>
    <col min="11" max="11" width="7.421875" style="434" customWidth="1"/>
    <col min="12" max="12" width="10.8515625" style="434" customWidth="1"/>
    <col min="13" max="13" width="12.421875" style="434" customWidth="1"/>
    <col min="14" max="14" width="0.71875" style="434" customWidth="1"/>
    <col min="15" max="16" width="9.421875" style="434" customWidth="1"/>
    <col min="17" max="17" width="11.57421875" style="434" customWidth="1"/>
    <col min="18" max="19" width="11.7109375" style="434" customWidth="1"/>
    <col min="20" max="16384" width="5.7109375" style="434" customWidth="1"/>
  </cols>
  <sheetData>
    <row r="1" spans="2:8" s="430" customFormat="1" ht="14.25">
      <c r="B1" s="795"/>
      <c r="C1" s="795"/>
      <c r="D1" s="795"/>
      <c r="E1" s="795"/>
      <c r="F1" s="795"/>
      <c r="G1" s="795"/>
      <c r="H1" s="795"/>
    </row>
    <row r="2" spans="1:8" s="430" customFormat="1" ht="14.25">
      <c r="A2" s="795"/>
      <c r="B2" s="795"/>
      <c r="C2" s="795"/>
      <c r="D2" s="795"/>
      <c r="E2" s="795"/>
      <c r="F2" s="795"/>
      <c r="G2" s="795"/>
      <c r="H2" s="795"/>
    </row>
    <row r="3" spans="1:8" s="430" customFormat="1" ht="14.25">
      <c r="A3" s="1196" t="s">
        <v>659</v>
      </c>
      <c r="B3" s="1196"/>
      <c r="C3" s="1196"/>
      <c r="D3" s="1196"/>
      <c r="E3" s="1196"/>
      <c r="F3" s="1196"/>
      <c r="G3" s="1196"/>
      <c r="H3" s="1196"/>
    </row>
    <row r="4" spans="1:8" s="430" customFormat="1" ht="14.25">
      <c r="A4" s="1196" t="s">
        <v>660</v>
      </c>
      <c r="B4" s="1196"/>
      <c r="C4" s="1196"/>
      <c r="D4" s="1196"/>
      <c r="E4" s="1196"/>
      <c r="F4" s="1196"/>
      <c r="G4" s="1196"/>
      <c r="H4" s="1196"/>
    </row>
    <row r="5" spans="1:8" s="430" customFormat="1" ht="7.5" customHeight="1">
      <c r="A5" s="431"/>
      <c r="B5" s="431"/>
      <c r="C5" s="431"/>
      <c r="D5" s="431"/>
      <c r="E5" s="431"/>
      <c r="F5" s="431"/>
      <c r="G5" s="431"/>
      <c r="H5" s="432"/>
    </row>
    <row r="6" spans="1:8" ht="11.25" customHeight="1">
      <c r="A6" s="1197" t="s">
        <v>661</v>
      </c>
      <c r="B6" s="1198"/>
      <c r="C6" s="1199"/>
      <c r="D6" s="1204" t="s">
        <v>641</v>
      </c>
      <c r="E6" s="1205"/>
      <c r="F6" s="1205"/>
      <c r="G6" s="1205"/>
      <c r="H6" s="433"/>
    </row>
    <row r="7" spans="1:10" ht="11.25" customHeight="1">
      <c r="A7" s="1200"/>
      <c r="B7" s="1200"/>
      <c r="C7" s="1201"/>
      <c r="D7" s="1206" t="s">
        <v>662</v>
      </c>
      <c r="E7" s="1208" t="s">
        <v>1</v>
      </c>
      <c r="F7" s="1209"/>
      <c r="G7" s="1209"/>
      <c r="H7" s="1209"/>
      <c r="J7" s="435"/>
    </row>
    <row r="8" spans="1:10" ht="11.25" customHeight="1">
      <c r="A8" s="1200"/>
      <c r="B8" s="1200"/>
      <c r="C8" s="1201"/>
      <c r="D8" s="1206"/>
      <c r="E8" s="1210" t="s">
        <v>658</v>
      </c>
      <c r="F8" s="1210" t="s">
        <v>655</v>
      </c>
      <c r="G8" s="1210" t="s">
        <v>663</v>
      </c>
      <c r="H8" s="436"/>
      <c r="I8" s="437"/>
      <c r="J8" s="435"/>
    </row>
    <row r="9" spans="1:10" ht="11.25" customHeight="1">
      <c r="A9" s="1200"/>
      <c r="B9" s="1200"/>
      <c r="C9" s="1201"/>
      <c r="D9" s="1206"/>
      <c r="E9" s="1211"/>
      <c r="F9" s="1211"/>
      <c r="G9" s="1211"/>
      <c r="H9" s="436"/>
      <c r="J9" s="438"/>
    </row>
    <row r="10" spans="1:10" ht="11.25" customHeight="1">
      <c r="A10" s="1200"/>
      <c r="B10" s="1200"/>
      <c r="C10" s="1201"/>
      <c r="D10" s="1206"/>
      <c r="E10" s="1211"/>
      <c r="F10" s="1211"/>
      <c r="G10" s="1211"/>
      <c r="H10" s="436"/>
      <c r="J10" s="435"/>
    </row>
    <row r="11" spans="1:8" ht="11.25" customHeight="1">
      <c r="A11" s="1200"/>
      <c r="B11" s="1200"/>
      <c r="C11" s="1201"/>
      <c r="D11" s="1207"/>
      <c r="E11" s="1212"/>
      <c r="F11" s="1212"/>
      <c r="G11" s="1212"/>
      <c r="H11" s="431"/>
    </row>
    <row r="12" spans="1:8" ht="11.25" customHeight="1">
      <c r="A12" s="1202"/>
      <c r="B12" s="1202"/>
      <c r="C12" s="1203"/>
      <c r="D12" s="1204" t="s">
        <v>3</v>
      </c>
      <c r="E12" s="1213"/>
      <c r="F12" s="1213"/>
      <c r="G12" s="1213"/>
      <c r="H12" s="1213"/>
    </row>
    <row r="13" spans="1:11" ht="11.25" customHeight="1">
      <c r="A13" s="438"/>
      <c r="B13" s="436"/>
      <c r="C13" s="436"/>
      <c r="D13" s="436"/>
      <c r="E13" s="438"/>
      <c r="F13" s="438"/>
      <c r="G13" s="438"/>
      <c r="H13" s="438"/>
      <c r="K13" s="439"/>
    </row>
    <row r="14" spans="1:8" ht="11.25" customHeight="1">
      <c r="A14" s="1192" t="s">
        <v>664</v>
      </c>
      <c r="B14" s="1192"/>
      <c r="C14" s="1192"/>
      <c r="D14" s="1192"/>
      <c r="E14" s="1192"/>
      <c r="F14" s="1192"/>
      <c r="G14" s="1192"/>
      <c r="H14" s="1192"/>
    </row>
    <row r="15" spans="1:8" ht="9.75" customHeight="1">
      <c r="A15" s="438"/>
      <c r="B15" s="436"/>
      <c r="C15" s="436"/>
      <c r="D15" s="440"/>
      <c r="E15" s="438"/>
      <c r="F15" s="438"/>
      <c r="G15" s="441"/>
      <c r="H15" s="438"/>
    </row>
    <row r="16" spans="1:9" ht="9.75" customHeight="1">
      <c r="A16" s="1193" t="s">
        <v>9</v>
      </c>
      <c r="B16" s="1193"/>
      <c r="C16" s="442" t="s">
        <v>456</v>
      </c>
      <c r="D16" s="443" t="s">
        <v>665</v>
      </c>
      <c r="E16" s="444">
        <v>1381721</v>
      </c>
      <c r="F16" s="444">
        <v>982896</v>
      </c>
      <c r="G16" s="445" t="s">
        <v>299</v>
      </c>
      <c r="H16" s="445" t="s">
        <v>299</v>
      </c>
      <c r="I16" s="446"/>
    </row>
    <row r="17" spans="1:10" ht="9.75" customHeight="1">
      <c r="A17" s="447"/>
      <c r="B17" s="448"/>
      <c r="C17" s="449"/>
      <c r="D17" s="443"/>
      <c r="E17" s="450"/>
      <c r="F17" s="450"/>
      <c r="G17" s="450"/>
      <c r="H17" s="451"/>
      <c r="J17" s="446"/>
    </row>
    <row r="18" spans="1:10" ht="9.75" customHeight="1">
      <c r="A18" s="1193" t="s">
        <v>10</v>
      </c>
      <c r="B18" s="1193"/>
      <c r="C18" s="442" t="s">
        <v>456</v>
      </c>
      <c r="D18" s="443" t="s">
        <v>666</v>
      </c>
      <c r="E18" s="450">
        <f>572843+0</f>
        <v>572843</v>
      </c>
      <c r="F18" s="452">
        <v>546536</v>
      </c>
      <c r="G18" s="452">
        <f>75481+0</f>
        <v>75481</v>
      </c>
      <c r="H18" s="453" t="s">
        <v>667</v>
      </c>
      <c r="J18" s="446"/>
    </row>
    <row r="19" spans="1:10" ht="9.75" customHeight="1">
      <c r="A19" s="447"/>
      <c r="B19" s="448"/>
      <c r="C19" s="449"/>
      <c r="D19" s="443"/>
      <c r="E19" s="450"/>
      <c r="F19" s="450"/>
      <c r="G19" s="450"/>
      <c r="H19" s="451"/>
      <c r="J19" s="446"/>
    </row>
    <row r="20" spans="1:10" ht="9.75" customHeight="1">
      <c r="A20" s="1193" t="s">
        <v>11</v>
      </c>
      <c r="B20" s="1193"/>
      <c r="C20" s="442" t="s">
        <v>456</v>
      </c>
      <c r="D20" s="443">
        <v>832068</v>
      </c>
      <c r="E20" s="450">
        <f>497505+579</f>
        <v>498084</v>
      </c>
      <c r="F20" s="450">
        <v>329919</v>
      </c>
      <c r="G20" s="450">
        <f>4065+0</f>
        <v>4065</v>
      </c>
      <c r="H20" s="424" t="s">
        <v>8</v>
      </c>
      <c r="J20" s="446"/>
    </row>
    <row r="21" spans="1:10" ht="9.75" customHeight="1">
      <c r="A21" s="447"/>
      <c r="B21" s="448"/>
      <c r="C21" s="449"/>
      <c r="D21" s="443"/>
      <c r="E21" s="450"/>
      <c r="F21" s="450"/>
      <c r="G21" s="450"/>
      <c r="H21" s="450"/>
      <c r="J21" s="446"/>
    </row>
    <row r="22" spans="1:10" ht="9.75" customHeight="1">
      <c r="A22" s="1193" t="s">
        <v>12</v>
      </c>
      <c r="B22" s="1193"/>
      <c r="C22" s="442" t="s">
        <v>456</v>
      </c>
      <c r="D22" s="443">
        <v>503317</v>
      </c>
      <c r="E22" s="450">
        <f>254420+0</f>
        <v>254420</v>
      </c>
      <c r="F22" s="450">
        <v>217702</v>
      </c>
      <c r="G22" s="445" t="s">
        <v>299</v>
      </c>
      <c r="H22" s="445" t="s">
        <v>299</v>
      </c>
      <c r="J22" s="446"/>
    </row>
    <row r="23" spans="1:10" ht="9.75" customHeight="1">
      <c r="A23" s="447"/>
      <c r="B23" s="448"/>
      <c r="C23" s="449"/>
      <c r="D23" s="443"/>
      <c r="E23" s="450"/>
      <c r="F23" s="454"/>
      <c r="G23" s="450"/>
      <c r="H23" s="451"/>
      <c r="J23" s="446"/>
    </row>
    <row r="24" spans="1:10" ht="9.75" customHeight="1">
      <c r="A24" s="1193" t="s">
        <v>13</v>
      </c>
      <c r="B24" s="1193"/>
      <c r="C24" s="442" t="s">
        <v>456</v>
      </c>
      <c r="D24" s="443" t="s">
        <v>668</v>
      </c>
      <c r="E24" s="450">
        <f>758215+4947</f>
        <v>763162</v>
      </c>
      <c r="F24" s="450">
        <v>299627</v>
      </c>
      <c r="G24" s="450">
        <f>158663+0</f>
        <v>158663</v>
      </c>
      <c r="H24" s="450" t="s">
        <v>669</v>
      </c>
      <c r="J24" s="446"/>
    </row>
    <row r="25" spans="1:10" ht="9.75" customHeight="1">
      <c r="A25" s="447"/>
      <c r="B25" s="448"/>
      <c r="C25" s="449"/>
      <c r="D25" s="443"/>
      <c r="E25" s="450"/>
      <c r="F25" s="450"/>
      <c r="G25" s="450"/>
      <c r="H25" s="451"/>
      <c r="J25" s="446"/>
    </row>
    <row r="26" spans="1:10" ht="9.75" customHeight="1">
      <c r="A26" s="1193" t="s">
        <v>14</v>
      </c>
      <c r="B26" s="1193"/>
      <c r="C26" s="442" t="s">
        <v>456</v>
      </c>
      <c r="D26" s="443" t="s">
        <v>670</v>
      </c>
      <c r="E26" s="450" t="s">
        <v>671</v>
      </c>
      <c r="F26" s="450">
        <v>402425</v>
      </c>
      <c r="G26" s="450">
        <f>76641+0</f>
        <v>76641</v>
      </c>
      <c r="H26" s="424" t="s">
        <v>8</v>
      </c>
      <c r="J26" s="446"/>
    </row>
    <row r="27" spans="1:10" ht="9.75" customHeight="1">
      <c r="A27" s="447"/>
      <c r="B27" s="448"/>
      <c r="C27" s="449"/>
      <c r="D27" s="443"/>
      <c r="E27" s="450"/>
      <c r="F27" s="450"/>
      <c r="G27" s="450"/>
      <c r="H27" s="451"/>
      <c r="J27" s="446"/>
    </row>
    <row r="28" spans="1:10" ht="9.75" customHeight="1">
      <c r="A28" s="1193" t="s">
        <v>15</v>
      </c>
      <c r="B28" s="1193"/>
      <c r="C28" s="442" t="s">
        <v>456</v>
      </c>
      <c r="D28" s="443">
        <v>1814544</v>
      </c>
      <c r="E28" s="450">
        <f>1149346+18834</f>
        <v>1168180</v>
      </c>
      <c r="F28" s="450">
        <v>500621</v>
      </c>
      <c r="G28" s="445" t="s">
        <v>299</v>
      </c>
      <c r="H28" s="445" t="s">
        <v>299</v>
      </c>
      <c r="J28" s="446"/>
    </row>
    <row r="29" spans="1:10" ht="9.75" customHeight="1">
      <c r="A29" s="447"/>
      <c r="B29" s="448"/>
      <c r="C29" s="449"/>
      <c r="D29" s="443"/>
      <c r="E29" s="444"/>
      <c r="F29" s="444"/>
      <c r="G29" s="444"/>
      <c r="H29" s="451"/>
      <c r="J29" s="446"/>
    </row>
    <row r="30" spans="1:10" ht="9.75" customHeight="1">
      <c r="A30" s="1194" t="s">
        <v>16</v>
      </c>
      <c r="B30" s="1194"/>
      <c r="C30" s="455"/>
      <c r="D30" s="456" t="s">
        <v>672</v>
      </c>
      <c r="E30" s="457">
        <v>5351774</v>
      </c>
      <c r="F30" s="457">
        <v>3279726</v>
      </c>
      <c r="G30" s="457">
        <v>698764</v>
      </c>
      <c r="H30" s="457" t="s">
        <v>673</v>
      </c>
      <c r="J30" s="446"/>
    </row>
    <row r="31" spans="1:8" ht="11.25" customHeight="1">
      <c r="A31" s="458"/>
      <c r="B31" s="458"/>
      <c r="C31" s="458"/>
      <c r="D31" s="459"/>
      <c r="E31" s="459"/>
      <c r="F31" s="459"/>
      <c r="G31" s="459"/>
      <c r="H31" s="460"/>
    </row>
    <row r="32" spans="1:8" ht="23.25" customHeight="1">
      <c r="A32" s="1195" t="s">
        <v>674</v>
      </c>
      <c r="B32" s="1195"/>
      <c r="C32" s="1195"/>
      <c r="D32" s="1195"/>
      <c r="E32" s="1195"/>
      <c r="F32" s="1195"/>
      <c r="G32" s="1195"/>
      <c r="H32" s="1195"/>
    </row>
    <row r="33" spans="1:8" ht="11.25" customHeight="1">
      <c r="A33" s="461"/>
      <c r="B33" s="461"/>
      <c r="C33" s="461"/>
      <c r="D33" s="461"/>
      <c r="E33" s="461"/>
      <c r="F33" s="461"/>
      <c r="G33" s="461"/>
      <c r="H33" s="461"/>
    </row>
    <row r="34" spans="1:8" ht="9.75" customHeight="1">
      <c r="A34" s="1188" t="s">
        <v>9</v>
      </c>
      <c r="B34" s="1188"/>
      <c r="C34" s="703" t="s">
        <v>456</v>
      </c>
      <c r="D34" s="462">
        <v>909118</v>
      </c>
      <c r="E34" s="463" t="s">
        <v>8</v>
      </c>
      <c r="F34" s="464">
        <f>0+0+0+0+810720+0</f>
        <v>810720</v>
      </c>
      <c r="G34" s="463" t="s">
        <v>8</v>
      </c>
      <c r="H34" s="463" t="s">
        <v>8</v>
      </c>
    </row>
    <row r="35" spans="1:8" ht="9.75" customHeight="1">
      <c r="A35" s="421"/>
      <c r="B35" s="784"/>
      <c r="C35" s="784"/>
      <c r="D35" s="462"/>
      <c r="E35" s="463"/>
      <c r="F35" s="465"/>
      <c r="G35" s="424"/>
      <c r="H35" s="424"/>
    </row>
    <row r="36" spans="1:8" ht="9.75" customHeight="1">
      <c r="A36" s="1188" t="s">
        <v>10</v>
      </c>
      <c r="B36" s="1188"/>
      <c r="C36" s="703" t="s">
        <v>456</v>
      </c>
      <c r="D36" s="462">
        <v>397834</v>
      </c>
      <c r="E36" s="463" t="s">
        <v>8</v>
      </c>
      <c r="F36" s="424">
        <f>0+0+0+0+387727+0</f>
        <v>387727</v>
      </c>
      <c r="G36" s="424" t="s">
        <v>8</v>
      </c>
      <c r="H36" s="424" t="s">
        <v>8</v>
      </c>
    </row>
    <row r="37" spans="1:8" ht="9.75" customHeight="1">
      <c r="A37" s="421"/>
      <c r="B37" s="784"/>
      <c r="C37" s="784"/>
      <c r="D37" s="462"/>
      <c r="E37" s="463"/>
      <c r="F37" s="465"/>
      <c r="G37" s="424"/>
      <c r="H37" s="424"/>
    </row>
    <row r="38" spans="1:8" ht="9.75" customHeight="1">
      <c r="A38" s="1188" t="s">
        <v>11</v>
      </c>
      <c r="B38" s="1188"/>
      <c r="C38" s="703" t="s">
        <v>456</v>
      </c>
      <c r="D38" s="462">
        <v>316116</v>
      </c>
      <c r="E38" s="463" t="s">
        <v>8</v>
      </c>
      <c r="F38" s="424">
        <f>0+0+0+0+316116+0</f>
        <v>316116</v>
      </c>
      <c r="G38" s="424" t="s">
        <v>8</v>
      </c>
      <c r="H38" s="424" t="s">
        <v>8</v>
      </c>
    </row>
    <row r="39" spans="1:8" ht="9.75" customHeight="1">
      <c r="A39" s="421"/>
      <c r="B39" s="784"/>
      <c r="C39" s="784"/>
      <c r="D39" s="462"/>
      <c r="E39" s="463"/>
      <c r="F39" s="465"/>
      <c r="G39" s="424"/>
      <c r="H39" s="424"/>
    </row>
    <row r="40" spans="1:8" ht="9.75" customHeight="1">
      <c r="A40" s="1188" t="s">
        <v>12</v>
      </c>
      <c r="B40" s="1188"/>
      <c r="C40" s="703" t="s">
        <v>456</v>
      </c>
      <c r="D40" s="462">
        <v>177914</v>
      </c>
      <c r="E40" s="463" t="s">
        <v>8</v>
      </c>
      <c r="F40" s="424">
        <f>0+0+0+0+171914+0</f>
        <v>171914</v>
      </c>
      <c r="G40" s="424" t="s">
        <v>8</v>
      </c>
      <c r="H40" s="424" t="s">
        <v>8</v>
      </c>
    </row>
    <row r="41" spans="1:8" ht="9.75" customHeight="1">
      <c r="A41" s="421"/>
      <c r="B41" s="471"/>
      <c r="C41" s="471"/>
      <c r="D41" s="462"/>
      <c r="E41" s="463"/>
      <c r="F41" s="465"/>
      <c r="G41" s="424"/>
      <c r="H41" s="424"/>
    </row>
    <row r="42" spans="1:8" ht="9.75" customHeight="1">
      <c r="A42" s="1188" t="s">
        <v>13</v>
      </c>
      <c r="B42" s="1188"/>
      <c r="C42" s="703" t="s">
        <v>456</v>
      </c>
      <c r="D42" s="462">
        <v>206222</v>
      </c>
      <c r="E42" s="463" t="s">
        <v>8</v>
      </c>
      <c r="F42" s="424">
        <f>0+0+0+0+186222+0</f>
        <v>186222</v>
      </c>
      <c r="G42" s="424" t="s">
        <v>8</v>
      </c>
      <c r="H42" s="424" t="s">
        <v>8</v>
      </c>
    </row>
    <row r="43" spans="1:8" ht="9.75" customHeight="1">
      <c r="A43" s="421"/>
      <c r="B43" s="784"/>
      <c r="C43" s="784"/>
      <c r="D43" s="462"/>
      <c r="E43" s="463"/>
      <c r="F43" s="465"/>
      <c r="G43" s="424"/>
      <c r="H43" s="424"/>
    </row>
    <row r="44" spans="1:8" ht="9.75" customHeight="1">
      <c r="A44" s="1188" t="s">
        <v>14</v>
      </c>
      <c r="B44" s="1188"/>
      <c r="C44" s="703" t="s">
        <v>456</v>
      </c>
      <c r="D44" s="462">
        <v>339773</v>
      </c>
      <c r="E44" s="463" t="s">
        <v>8</v>
      </c>
      <c r="F44" s="424">
        <f>0+0+0+0+337303+0</f>
        <v>337303</v>
      </c>
      <c r="G44" s="424" t="s">
        <v>8</v>
      </c>
      <c r="H44" s="424" t="s">
        <v>8</v>
      </c>
    </row>
    <row r="45" spans="1:8" ht="9.75" customHeight="1">
      <c r="A45" s="421"/>
      <c r="B45" s="784"/>
      <c r="C45" s="784"/>
      <c r="D45" s="462"/>
      <c r="E45" s="463"/>
      <c r="F45" s="465"/>
      <c r="G45" s="424"/>
      <c r="H45" s="424"/>
    </row>
    <row r="46" spans="1:8" ht="9.75" customHeight="1">
      <c r="A46" s="1188" t="s">
        <v>15</v>
      </c>
      <c r="B46" s="1188"/>
      <c r="C46" s="703" t="s">
        <v>456</v>
      </c>
      <c r="D46" s="462">
        <v>378263</v>
      </c>
      <c r="E46" s="463" t="s">
        <v>8</v>
      </c>
      <c r="F46" s="450">
        <f>0+0+0+0+335563+0</f>
        <v>335563</v>
      </c>
      <c r="G46" s="424" t="s">
        <v>8</v>
      </c>
      <c r="H46" s="424" t="s">
        <v>8</v>
      </c>
    </row>
    <row r="47" spans="1:8" ht="9.75" customHeight="1">
      <c r="A47" s="421"/>
      <c r="B47" s="784"/>
      <c r="C47" s="784"/>
      <c r="D47" s="462"/>
      <c r="E47" s="463"/>
      <c r="F47" s="465"/>
      <c r="G47" s="424"/>
      <c r="H47" s="424"/>
    </row>
    <row r="48" spans="1:8" ht="9.75" customHeight="1">
      <c r="A48" s="1189" t="s">
        <v>16</v>
      </c>
      <c r="B48" s="1189"/>
      <c r="C48" s="481"/>
      <c r="D48" s="466">
        <v>2725240</v>
      </c>
      <c r="E48" s="463" t="s">
        <v>8</v>
      </c>
      <c r="F48" s="467">
        <f>0+0+0+0+2545565+0</f>
        <v>2545565</v>
      </c>
      <c r="G48" s="463" t="s">
        <v>8</v>
      </c>
      <c r="H48" s="463" t="s">
        <v>8</v>
      </c>
    </row>
    <row r="49" spans="1:8" ht="11.25" customHeight="1">
      <c r="A49" s="438"/>
      <c r="B49" s="438"/>
      <c r="C49" s="438"/>
      <c r="D49" s="438"/>
      <c r="E49" s="438"/>
      <c r="F49" s="438"/>
      <c r="G49" s="438"/>
      <c r="H49" s="438"/>
    </row>
    <row r="50" spans="1:8" ht="21.75" customHeight="1">
      <c r="A50" s="1192" t="s">
        <v>826</v>
      </c>
      <c r="B50" s="1192"/>
      <c r="C50" s="1192"/>
      <c r="D50" s="1192"/>
      <c r="E50" s="1192"/>
      <c r="F50" s="1192"/>
      <c r="G50" s="1192"/>
      <c r="H50" s="1192"/>
    </row>
    <row r="51" spans="1:8" ht="11.25" customHeight="1">
      <c r="A51" s="438"/>
      <c r="B51" s="438"/>
      <c r="C51" s="438"/>
      <c r="D51" s="438"/>
      <c r="E51" s="438"/>
      <c r="F51" s="438"/>
      <c r="G51" s="438"/>
      <c r="H51" s="438"/>
    </row>
    <row r="52" spans="1:13" ht="9.75" customHeight="1">
      <c r="A52" s="1188" t="s">
        <v>9</v>
      </c>
      <c r="B52" s="1188"/>
      <c r="C52" s="468" t="s">
        <v>456</v>
      </c>
      <c r="D52" s="450" t="s">
        <v>827</v>
      </c>
      <c r="E52" s="444">
        <f>1433085+41054</f>
        <v>1474139</v>
      </c>
      <c r="F52" s="445" t="s">
        <v>299</v>
      </c>
      <c r="G52" s="783">
        <f>10277668+0</f>
        <v>10277668</v>
      </c>
      <c r="H52" s="445" t="s">
        <v>299</v>
      </c>
      <c r="J52" s="469"/>
      <c r="K52" s="470"/>
      <c r="L52" s="469"/>
      <c r="M52" s="428"/>
    </row>
    <row r="53" spans="1:13" ht="9.75" customHeight="1">
      <c r="A53" s="421"/>
      <c r="B53" s="471"/>
      <c r="C53" s="472"/>
      <c r="D53" s="450"/>
      <c r="E53" s="444"/>
      <c r="F53" s="444"/>
      <c r="G53" s="444"/>
      <c r="H53" s="444"/>
      <c r="K53" s="469"/>
      <c r="L53" s="469"/>
      <c r="M53" s="429"/>
    </row>
    <row r="54" spans="1:13" ht="9.75" customHeight="1">
      <c r="A54" s="1188" t="s">
        <v>10</v>
      </c>
      <c r="B54" s="1188"/>
      <c r="C54" s="468" t="s">
        <v>456</v>
      </c>
      <c r="D54" s="450" t="s">
        <v>675</v>
      </c>
      <c r="E54" s="476">
        <f>124542+0</f>
        <v>124542</v>
      </c>
      <c r="F54" s="445" t="s">
        <v>299</v>
      </c>
      <c r="G54" s="444">
        <f>2927280+0</f>
        <v>2927280</v>
      </c>
      <c r="H54" s="445" t="s">
        <v>299</v>
      </c>
      <c r="J54" s="474"/>
      <c r="K54" s="427"/>
      <c r="L54" s="469"/>
      <c r="M54" s="475"/>
    </row>
    <row r="55" spans="1:13" ht="9.75" customHeight="1">
      <c r="A55" s="421"/>
      <c r="B55" s="471"/>
      <c r="C55" s="472"/>
      <c r="D55" s="450"/>
      <c r="E55" s="444"/>
      <c r="F55" s="444"/>
      <c r="G55" s="444"/>
      <c r="H55" s="444"/>
      <c r="J55" s="469"/>
      <c r="K55" s="469"/>
      <c r="L55" s="469"/>
      <c r="M55" s="429"/>
    </row>
    <row r="56" spans="1:13" ht="9.75" customHeight="1">
      <c r="A56" s="1188" t="s">
        <v>11</v>
      </c>
      <c r="B56" s="1188"/>
      <c r="C56" s="468" t="s">
        <v>456</v>
      </c>
      <c r="D56" s="450" t="s">
        <v>676</v>
      </c>
      <c r="E56" s="476">
        <f>63968+670</f>
        <v>64638</v>
      </c>
      <c r="F56" s="463" t="s">
        <v>8</v>
      </c>
      <c r="G56" s="444" t="s">
        <v>677</v>
      </c>
      <c r="H56" s="444" t="s">
        <v>8</v>
      </c>
      <c r="J56" s="477"/>
      <c r="K56" s="475"/>
      <c r="L56" s="469"/>
      <c r="M56" s="427"/>
    </row>
    <row r="57" spans="1:13" ht="9.75" customHeight="1">
      <c r="A57" s="421"/>
      <c r="B57" s="471"/>
      <c r="C57" s="472"/>
      <c r="D57" s="450"/>
      <c r="E57" s="444"/>
      <c r="F57" s="444"/>
      <c r="G57" s="444"/>
      <c r="H57" s="444"/>
      <c r="J57" s="469"/>
      <c r="K57" s="469"/>
      <c r="L57" s="469"/>
      <c r="M57" s="429"/>
    </row>
    <row r="58" spans="1:13" ht="9.75" customHeight="1">
      <c r="A58" s="1188" t="s">
        <v>12</v>
      </c>
      <c r="B58" s="1188"/>
      <c r="C58" s="468" t="s">
        <v>456</v>
      </c>
      <c r="D58" s="450" t="s">
        <v>678</v>
      </c>
      <c r="E58" s="445" t="s">
        <v>299</v>
      </c>
      <c r="F58" s="445" t="s">
        <v>299</v>
      </c>
      <c r="G58" s="444">
        <f>1179029+0</f>
        <v>1179029</v>
      </c>
      <c r="H58" s="444" t="s">
        <v>8</v>
      </c>
      <c r="J58" s="478"/>
      <c r="K58" s="427"/>
      <c r="L58" s="469"/>
      <c r="M58" s="428"/>
    </row>
    <row r="59" spans="1:13" ht="9.75" customHeight="1">
      <c r="A59" s="421"/>
      <c r="B59" s="471"/>
      <c r="C59" s="472"/>
      <c r="D59" s="450"/>
      <c r="E59" s="444"/>
      <c r="F59" s="479"/>
      <c r="G59" s="444"/>
      <c r="H59" s="444"/>
      <c r="J59" s="469"/>
      <c r="K59" s="480"/>
      <c r="L59" s="469"/>
      <c r="M59" s="429"/>
    </row>
    <row r="60" spans="1:13" ht="9.75" customHeight="1">
      <c r="A60" s="1188" t="s">
        <v>13</v>
      </c>
      <c r="B60" s="1188"/>
      <c r="C60" s="468" t="s">
        <v>456</v>
      </c>
      <c r="D60" s="450">
        <v>1038904</v>
      </c>
      <c r="E60" s="444">
        <f>0+11440</f>
        <v>11440</v>
      </c>
      <c r="F60" s="453" t="s">
        <v>8</v>
      </c>
      <c r="G60" s="444">
        <f>1027464+0</f>
        <v>1027464</v>
      </c>
      <c r="H60" s="444" t="s">
        <v>8</v>
      </c>
      <c r="J60" s="469"/>
      <c r="K60" s="427"/>
      <c r="L60" s="469"/>
      <c r="M60" s="427"/>
    </row>
    <row r="61" spans="1:13" ht="9.75" customHeight="1">
      <c r="A61" s="421"/>
      <c r="B61" s="471"/>
      <c r="C61" s="472"/>
      <c r="D61" s="450"/>
      <c r="E61" s="444"/>
      <c r="F61" s="453"/>
      <c r="G61" s="444"/>
      <c r="H61" s="444"/>
      <c r="J61" s="469"/>
      <c r="K61" s="480"/>
      <c r="L61" s="469"/>
      <c r="M61" s="429"/>
    </row>
    <row r="62" spans="1:13" ht="9.75" customHeight="1">
      <c r="A62" s="1188" t="s">
        <v>14</v>
      </c>
      <c r="B62" s="1188"/>
      <c r="C62" s="468" t="s">
        <v>456</v>
      </c>
      <c r="D62" s="450" t="s">
        <v>679</v>
      </c>
      <c r="E62" s="444">
        <f>8137+0</f>
        <v>8137</v>
      </c>
      <c r="F62" s="453" t="s">
        <v>8</v>
      </c>
      <c r="G62" s="444">
        <f>2196565+0</f>
        <v>2196565</v>
      </c>
      <c r="H62" s="444" t="s">
        <v>8</v>
      </c>
      <c r="J62" s="469"/>
      <c r="K62" s="427"/>
      <c r="L62" s="469"/>
      <c r="M62" s="427"/>
    </row>
    <row r="63" spans="1:13" ht="9.75" customHeight="1">
      <c r="A63" s="421"/>
      <c r="B63" s="471"/>
      <c r="C63" s="472"/>
      <c r="D63" s="450"/>
      <c r="E63" s="444"/>
      <c r="F63" s="444"/>
      <c r="G63" s="444"/>
      <c r="H63" s="444"/>
      <c r="J63" s="469"/>
      <c r="K63" s="469"/>
      <c r="L63" s="469"/>
      <c r="M63" s="429"/>
    </row>
    <row r="64" spans="1:13" ht="9.75" customHeight="1">
      <c r="A64" s="1188" t="s">
        <v>15</v>
      </c>
      <c r="B64" s="1188"/>
      <c r="C64" s="468" t="s">
        <v>456</v>
      </c>
      <c r="D64" s="450" t="s">
        <v>680</v>
      </c>
      <c r="E64" s="445" t="s">
        <v>299</v>
      </c>
      <c r="F64" s="445" t="s">
        <v>299</v>
      </c>
      <c r="G64" s="444">
        <f>4128976+0</f>
        <v>4128976</v>
      </c>
      <c r="H64" s="444" t="s">
        <v>8</v>
      </c>
      <c r="J64" s="475"/>
      <c r="K64" s="475"/>
      <c r="L64" s="469"/>
      <c r="M64" s="427"/>
    </row>
    <row r="65" spans="1:13" ht="9.75" customHeight="1">
      <c r="A65" s="421"/>
      <c r="B65" s="471"/>
      <c r="C65" s="472"/>
      <c r="D65" s="450"/>
      <c r="E65" s="444"/>
      <c r="F65" s="444"/>
      <c r="G65" s="444"/>
      <c r="H65" s="444"/>
      <c r="J65" s="469"/>
      <c r="K65" s="469"/>
      <c r="L65" s="469"/>
      <c r="M65" s="429"/>
    </row>
    <row r="66" spans="1:13" ht="9.75" customHeight="1">
      <c r="A66" s="1189" t="s">
        <v>16</v>
      </c>
      <c r="B66" s="1189"/>
      <c r="C66" s="482"/>
      <c r="D66" s="483" t="s">
        <v>681</v>
      </c>
      <c r="E66" s="785">
        <f>1739718+53164</f>
        <v>1792882</v>
      </c>
      <c r="F66" s="785">
        <v>13640</v>
      </c>
      <c r="G66" s="457" t="s">
        <v>682</v>
      </c>
      <c r="H66" s="785" t="s">
        <v>828</v>
      </c>
      <c r="J66" s="484"/>
      <c r="K66" s="484"/>
      <c r="L66" s="484"/>
      <c r="M66" s="485"/>
    </row>
    <row r="67" spans="1:8" ht="18" customHeight="1">
      <c r="A67" s="438" t="s">
        <v>7</v>
      </c>
      <c r="B67" s="438"/>
      <c r="C67" s="438"/>
      <c r="D67" s="464"/>
      <c r="E67" s="464"/>
      <c r="F67" s="464"/>
      <c r="G67" s="464"/>
      <c r="H67" s="438"/>
    </row>
    <row r="68" spans="1:8" ht="15" customHeight="1">
      <c r="A68" s="1190" t="s">
        <v>829</v>
      </c>
      <c r="B68" s="1191"/>
      <c r="C68" s="1191"/>
      <c r="D68" s="1191"/>
      <c r="E68" s="1191"/>
      <c r="F68" s="1191"/>
      <c r="G68" s="1191"/>
      <c r="H68" s="1191"/>
    </row>
    <row r="69" spans="1:8" ht="11.25" customHeight="1">
      <c r="A69" s="1191"/>
      <c r="B69" s="1191"/>
      <c r="C69" s="1191"/>
      <c r="D69" s="1191"/>
      <c r="E69" s="1191"/>
      <c r="F69" s="1191"/>
      <c r="G69" s="1191"/>
      <c r="H69" s="1191"/>
    </row>
    <row r="70" spans="1:7" ht="11.25" customHeight="1">
      <c r="A70" s="438"/>
      <c r="B70" s="438"/>
      <c r="C70" s="438"/>
      <c r="D70" s="486"/>
      <c r="E70" s="486"/>
      <c r="F70" s="486"/>
      <c r="G70" s="486"/>
    </row>
    <row r="71" spans="1:7" ht="11.25" customHeight="1">
      <c r="A71" s="438"/>
      <c r="B71" s="438"/>
      <c r="C71" s="438"/>
      <c r="D71" s="486"/>
      <c r="E71" s="486"/>
      <c r="F71" s="486"/>
      <c r="G71" s="486"/>
    </row>
    <row r="72" spans="1:7" ht="11.25" customHeight="1">
      <c r="A72" s="487"/>
      <c r="B72" s="438"/>
      <c r="C72" s="438"/>
      <c r="D72" s="486"/>
      <c r="E72" s="486"/>
      <c r="F72" s="486"/>
      <c r="G72" s="486"/>
    </row>
    <row r="73" ht="11.25" customHeight="1"/>
    <row r="74" ht="11.25" customHeight="1"/>
  </sheetData>
  <sheetProtection/>
  <mergeCells count="38">
    <mergeCell ref="A3:H3"/>
    <mergeCell ref="A4:H4"/>
    <mergeCell ref="A6:C12"/>
    <mergeCell ref="D6:G6"/>
    <mergeCell ref="D7:D11"/>
    <mergeCell ref="E7:H7"/>
    <mergeCell ref="E8:E11"/>
    <mergeCell ref="F8:F11"/>
    <mergeCell ref="G8:G11"/>
    <mergeCell ref="D12:H12"/>
    <mergeCell ref="A14:H14"/>
    <mergeCell ref="A16:B16"/>
    <mergeCell ref="A18:B18"/>
    <mergeCell ref="A20:B20"/>
    <mergeCell ref="A22:B22"/>
    <mergeCell ref="A24:B24"/>
    <mergeCell ref="A26:B26"/>
    <mergeCell ref="A28:B28"/>
    <mergeCell ref="A30:B30"/>
    <mergeCell ref="A32:H32"/>
    <mergeCell ref="A34:B34"/>
    <mergeCell ref="A36:B36"/>
    <mergeCell ref="A38:B38"/>
    <mergeCell ref="A40:B40"/>
    <mergeCell ref="A42:B42"/>
    <mergeCell ref="A44:B44"/>
    <mergeCell ref="A46:B46"/>
    <mergeCell ref="A48:B48"/>
    <mergeCell ref="A62:B62"/>
    <mergeCell ref="A64:B64"/>
    <mergeCell ref="A66:B66"/>
    <mergeCell ref="A68:H69"/>
    <mergeCell ref="A50:H50"/>
    <mergeCell ref="A52:B52"/>
    <mergeCell ref="A54:B54"/>
    <mergeCell ref="A56:B56"/>
    <mergeCell ref="A58:B58"/>
    <mergeCell ref="A60:B60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2011</oddHeader>
    <oddFooter xml:space="preserve">&amp;C&amp;12 59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1">
      <selection activeCell="G55" sqref="G55"/>
    </sheetView>
  </sheetViews>
  <sheetFormatPr defaultColWidth="11.421875" defaultRowHeight="12.75"/>
  <cols>
    <col min="1" max="1" width="7.28125" style="492" customWidth="1"/>
    <col min="2" max="2" width="21.28125" style="492" customWidth="1"/>
    <col min="3" max="3" width="1.421875" style="492" customWidth="1"/>
    <col min="4" max="4" width="12.8515625" style="492" customWidth="1"/>
    <col min="5" max="5" width="11.28125" style="492" customWidth="1"/>
    <col min="6" max="6" width="13.421875" style="492" customWidth="1"/>
    <col min="7" max="7" width="11.7109375" style="492" customWidth="1"/>
    <col min="8" max="8" width="13.00390625" style="492" customWidth="1"/>
    <col min="9" max="9" width="12.140625" style="492" customWidth="1"/>
    <col min="10" max="10" width="15.28125" style="492" customWidth="1"/>
    <col min="11" max="11" width="9.28125" style="492" bestFit="1" customWidth="1"/>
    <col min="12" max="12" width="10.28125" style="492" bestFit="1" customWidth="1"/>
    <col min="13" max="13" width="10.7109375" style="492" customWidth="1"/>
    <col min="14" max="16384" width="11.421875" style="492" customWidth="1"/>
  </cols>
  <sheetData>
    <row r="1" s="490" customFormat="1" ht="12" customHeight="1">
      <c r="I1" s="489"/>
    </row>
    <row r="2" spans="1:9" s="490" customFormat="1" ht="12" customHeight="1">
      <c r="A2" s="488"/>
      <c r="B2" s="488"/>
      <c r="C2" s="488"/>
      <c r="D2" s="488"/>
      <c r="E2" s="488"/>
      <c r="F2" s="488"/>
      <c r="G2" s="488"/>
      <c r="H2" s="488"/>
      <c r="I2" s="489"/>
    </row>
    <row r="3" spans="1:9" s="490" customFormat="1" ht="12" customHeight="1">
      <c r="A3" s="1217" t="s">
        <v>683</v>
      </c>
      <c r="B3" s="1217"/>
      <c r="C3" s="1217"/>
      <c r="D3" s="1217"/>
      <c r="E3" s="1217"/>
      <c r="F3" s="1217"/>
      <c r="G3" s="1217"/>
      <c r="H3" s="1217"/>
      <c r="I3" s="489"/>
    </row>
    <row r="4" spans="1:9" s="490" customFormat="1" ht="12" customHeight="1">
      <c r="A4" s="1217" t="s">
        <v>660</v>
      </c>
      <c r="B4" s="1217"/>
      <c r="C4" s="1217"/>
      <c r="D4" s="1217"/>
      <c r="E4" s="1217"/>
      <c r="F4" s="1217"/>
      <c r="G4" s="1217"/>
      <c r="H4" s="1217"/>
      <c r="I4" s="489"/>
    </row>
    <row r="5" spans="1:9" ht="12.75">
      <c r="A5" s="426"/>
      <c r="B5" s="426"/>
      <c r="C5" s="426"/>
      <c r="D5" s="419"/>
      <c r="E5" s="419"/>
      <c r="F5" s="419"/>
      <c r="G5" s="419"/>
      <c r="H5" s="491"/>
      <c r="I5" s="491"/>
    </row>
    <row r="6" spans="1:9" ht="17.25" customHeight="1">
      <c r="A6" s="1218" t="s">
        <v>661</v>
      </c>
      <c r="B6" s="1219"/>
      <c r="C6" s="1220"/>
      <c r="D6" s="1227" t="s">
        <v>641</v>
      </c>
      <c r="E6" s="1228"/>
      <c r="F6" s="1228"/>
      <c r="G6" s="1228"/>
      <c r="H6" s="1228"/>
      <c r="I6" s="493"/>
    </row>
    <row r="7" spans="1:9" ht="12.75" customHeight="1">
      <c r="A7" s="1221"/>
      <c r="B7" s="1222"/>
      <c r="C7" s="1222"/>
      <c r="D7" s="1229" t="s">
        <v>662</v>
      </c>
      <c r="E7" s="1227" t="s">
        <v>1</v>
      </c>
      <c r="F7" s="1228"/>
      <c r="G7" s="1228"/>
      <c r="H7" s="1228"/>
      <c r="I7" s="493"/>
    </row>
    <row r="8" spans="1:9" ht="11.25" customHeight="1">
      <c r="A8" s="1223"/>
      <c r="B8" s="1223"/>
      <c r="C8" s="1224"/>
      <c r="D8" s="1230"/>
      <c r="E8" s="1232" t="s">
        <v>658</v>
      </c>
      <c r="F8" s="1232" t="s">
        <v>655</v>
      </c>
      <c r="G8" s="1232" t="s">
        <v>684</v>
      </c>
      <c r="H8" s="494"/>
      <c r="I8" s="493"/>
    </row>
    <row r="9" spans="1:9" ht="11.25" customHeight="1">
      <c r="A9" s="1223"/>
      <c r="B9" s="1223"/>
      <c r="C9" s="1224"/>
      <c r="D9" s="1230"/>
      <c r="E9" s="1233"/>
      <c r="F9" s="1233"/>
      <c r="G9" s="1233"/>
      <c r="H9" s="495"/>
      <c r="I9" s="496"/>
    </row>
    <row r="10" spans="1:9" ht="11.25" customHeight="1">
      <c r="A10" s="1223"/>
      <c r="B10" s="1223"/>
      <c r="C10" s="1224"/>
      <c r="D10" s="1230"/>
      <c r="E10" s="1233"/>
      <c r="F10" s="1233"/>
      <c r="G10" s="1233"/>
      <c r="H10" s="495"/>
      <c r="I10" s="496"/>
    </row>
    <row r="11" spans="1:9" ht="11.25" customHeight="1">
      <c r="A11" s="1223"/>
      <c r="B11" s="1223"/>
      <c r="C11" s="1224"/>
      <c r="D11" s="1231"/>
      <c r="E11" s="1234"/>
      <c r="F11" s="1234"/>
      <c r="G11" s="1234"/>
      <c r="H11" s="497"/>
      <c r="I11" s="493"/>
    </row>
    <row r="12" spans="1:9" ht="11.25" customHeight="1">
      <c r="A12" s="1225"/>
      <c r="B12" s="1225"/>
      <c r="C12" s="1226"/>
      <c r="D12" s="1227" t="s">
        <v>3</v>
      </c>
      <c r="E12" s="1228"/>
      <c r="F12" s="1228"/>
      <c r="G12" s="1228"/>
      <c r="H12" s="1228"/>
      <c r="I12" s="493"/>
    </row>
    <row r="13" spans="1:9" ht="18" customHeight="1">
      <c r="A13" s="419"/>
      <c r="B13" s="436"/>
      <c r="C13" s="436"/>
      <c r="D13" s="440"/>
      <c r="E13" s="423"/>
      <c r="F13" s="423"/>
      <c r="G13" s="423"/>
      <c r="H13" s="423"/>
      <c r="I13" s="496"/>
    </row>
    <row r="14" spans="1:8" ht="12">
      <c r="A14" s="1216" t="s">
        <v>685</v>
      </c>
      <c r="B14" s="1216"/>
      <c r="C14" s="1216"/>
      <c r="D14" s="1216"/>
      <c r="E14" s="1216"/>
      <c r="F14" s="1216"/>
      <c r="G14" s="1216"/>
      <c r="H14" s="1216"/>
    </row>
    <row r="15" spans="1:8" ht="12.75">
      <c r="A15" s="419"/>
      <c r="B15" s="419"/>
      <c r="C15" s="419"/>
      <c r="D15" s="419"/>
      <c r="E15" s="419"/>
      <c r="F15" s="419"/>
      <c r="G15" s="419"/>
      <c r="H15" s="419"/>
    </row>
    <row r="16" spans="1:14" ht="9.75">
      <c r="A16" s="1214" t="s">
        <v>9</v>
      </c>
      <c r="B16" s="1214"/>
      <c r="C16" s="498"/>
      <c r="D16" s="443" t="s">
        <v>686</v>
      </c>
      <c r="E16" s="499">
        <f>166007+211</f>
        <v>166218</v>
      </c>
      <c r="F16" s="499">
        <v>5533</v>
      </c>
      <c r="G16" s="499">
        <f>435979+0</f>
        <v>435979</v>
      </c>
      <c r="H16" s="500">
        <f>8+9+6930+14772</f>
        <v>21719</v>
      </c>
      <c r="J16" s="501"/>
      <c r="K16" s="502"/>
      <c r="L16" s="502"/>
      <c r="M16" s="502"/>
      <c r="N16" s="503"/>
    </row>
    <row r="17" spans="1:14" ht="9.75">
      <c r="A17" s="504"/>
      <c r="B17" s="505"/>
      <c r="C17" s="505"/>
      <c r="D17" s="443"/>
      <c r="E17" s="499"/>
      <c r="F17" s="499"/>
      <c r="G17" s="499"/>
      <c r="H17" s="500"/>
      <c r="J17" s="501"/>
      <c r="K17" s="502"/>
      <c r="L17" s="502"/>
      <c r="M17" s="502"/>
      <c r="N17" s="506"/>
    </row>
    <row r="18" spans="1:14" ht="9.75">
      <c r="A18" s="504"/>
      <c r="B18" s="471"/>
      <c r="C18" s="471"/>
      <c r="D18" s="443"/>
      <c r="E18" s="499"/>
      <c r="F18" s="499"/>
      <c r="G18" s="499"/>
      <c r="H18" s="500"/>
      <c r="J18" s="501"/>
      <c r="K18" s="502"/>
      <c r="L18" s="502"/>
      <c r="M18" s="502"/>
      <c r="N18" s="506"/>
    </row>
    <row r="19" spans="1:14" ht="9.75">
      <c r="A19" s="1214" t="s">
        <v>10</v>
      </c>
      <c r="B19" s="1214"/>
      <c r="C19" s="498"/>
      <c r="D19" s="443" t="s">
        <v>687</v>
      </c>
      <c r="E19" s="499">
        <f>55571+971</f>
        <v>56542</v>
      </c>
      <c r="F19" s="450">
        <v>10842</v>
      </c>
      <c r="G19" s="499">
        <f>157435+0</f>
        <v>157435</v>
      </c>
      <c r="H19" s="500">
        <f>571+13864+1501</f>
        <v>15936</v>
      </c>
      <c r="J19" s="501"/>
      <c r="K19" s="502"/>
      <c r="L19" s="502"/>
      <c r="M19" s="502"/>
      <c r="N19" s="503"/>
    </row>
    <row r="20" spans="1:14" ht="9.75">
      <c r="A20" s="504"/>
      <c r="B20" s="505"/>
      <c r="C20" s="505"/>
      <c r="D20" s="443"/>
      <c r="E20" s="499"/>
      <c r="F20" s="499"/>
      <c r="G20" s="499"/>
      <c r="H20" s="500"/>
      <c r="J20" s="501"/>
      <c r="K20" s="502"/>
      <c r="L20" s="502"/>
      <c r="M20" s="502"/>
      <c r="N20" s="506"/>
    </row>
    <row r="21" spans="1:14" ht="12.75">
      <c r="A21" s="507"/>
      <c r="B21" s="508"/>
      <c r="C21" s="508"/>
      <c r="D21" s="443"/>
      <c r="E21" s="499"/>
      <c r="F21" s="499"/>
      <c r="G21" s="499"/>
      <c r="H21" s="500"/>
      <c r="J21" s="501"/>
      <c r="K21" s="502"/>
      <c r="L21" s="502"/>
      <c r="M21" s="502"/>
      <c r="N21" s="506"/>
    </row>
    <row r="22" spans="1:14" ht="9.75">
      <c r="A22" s="1214" t="s">
        <v>11</v>
      </c>
      <c r="B22" s="1214"/>
      <c r="C22" s="498"/>
      <c r="D22" s="443" t="s">
        <v>688</v>
      </c>
      <c r="E22" s="499">
        <f>110197+1471</f>
        <v>111668</v>
      </c>
      <c r="F22" s="445" t="s">
        <v>299</v>
      </c>
      <c r="G22" s="499">
        <f>464111+0</f>
        <v>464111</v>
      </c>
      <c r="H22" s="445" t="s">
        <v>299</v>
      </c>
      <c r="J22" s="501"/>
      <c r="K22" s="502"/>
      <c r="L22" s="502"/>
      <c r="M22" s="502"/>
      <c r="N22" s="509"/>
    </row>
    <row r="23" spans="1:14" ht="9.75">
      <c r="A23" s="504"/>
      <c r="B23" s="505"/>
      <c r="C23" s="505"/>
      <c r="D23" s="443"/>
      <c r="E23" s="499"/>
      <c r="F23" s="499"/>
      <c r="G23" s="499"/>
      <c r="H23" s="500"/>
      <c r="J23" s="501"/>
      <c r="K23" s="502"/>
      <c r="L23" s="502"/>
      <c r="M23" s="502"/>
      <c r="N23" s="506"/>
    </row>
    <row r="24" spans="1:14" ht="12.75">
      <c r="A24" s="507"/>
      <c r="B24" s="508"/>
      <c r="C24" s="508"/>
      <c r="D24" s="443"/>
      <c r="E24" s="499"/>
      <c r="F24" s="499"/>
      <c r="G24" s="499"/>
      <c r="H24" s="500"/>
      <c r="J24" s="510"/>
      <c r="K24" s="502"/>
      <c r="L24" s="502"/>
      <c r="M24" s="502"/>
      <c r="N24" s="506"/>
    </row>
    <row r="25" spans="1:14" ht="9.75">
      <c r="A25" s="1214" t="s">
        <v>12</v>
      </c>
      <c r="B25" s="1214"/>
      <c r="C25" s="498"/>
      <c r="D25" s="443" t="s">
        <v>689</v>
      </c>
      <c r="E25" s="499">
        <f>43246+184</f>
        <v>43430</v>
      </c>
      <c r="F25" s="499">
        <v>994</v>
      </c>
      <c r="G25" s="499">
        <f>314551+0</f>
        <v>314551</v>
      </c>
      <c r="H25" s="500">
        <f>62+4969+25976</f>
        <v>31007</v>
      </c>
      <c r="J25" s="501"/>
      <c r="K25" s="502"/>
      <c r="L25" s="502"/>
      <c r="M25" s="502"/>
      <c r="N25" s="511"/>
    </row>
    <row r="26" spans="1:14" ht="9.75">
      <c r="A26" s="504"/>
      <c r="B26" s="505"/>
      <c r="C26" s="505"/>
      <c r="D26" s="443"/>
      <c r="E26" s="499"/>
      <c r="F26" s="499"/>
      <c r="G26" s="499"/>
      <c r="H26" s="500"/>
      <c r="J26" s="501"/>
      <c r="K26" s="502"/>
      <c r="L26" s="502"/>
      <c r="M26" s="502"/>
      <c r="N26" s="506"/>
    </row>
    <row r="27" spans="1:14" ht="12.75">
      <c r="A27" s="507"/>
      <c r="B27" s="508"/>
      <c r="C27" s="508"/>
      <c r="D27" s="443"/>
      <c r="E27" s="499"/>
      <c r="F27" s="499"/>
      <c r="G27" s="499"/>
      <c r="H27" s="500"/>
      <c r="J27" s="501"/>
      <c r="K27" s="502"/>
      <c r="L27" s="502"/>
      <c r="M27" s="502"/>
      <c r="N27" s="506"/>
    </row>
    <row r="28" spans="1:14" ht="9.75">
      <c r="A28" s="1214" t="s">
        <v>13</v>
      </c>
      <c r="B28" s="1214"/>
      <c r="C28" s="498"/>
      <c r="D28" s="443" t="s">
        <v>690</v>
      </c>
      <c r="E28" s="499">
        <f>189971+1026</f>
        <v>190997</v>
      </c>
      <c r="F28" s="450">
        <v>4615</v>
      </c>
      <c r="G28" s="499" t="s">
        <v>691</v>
      </c>
      <c r="H28" s="500">
        <f>311+12639+31727</f>
        <v>44677</v>
      </c>
      <c r="J28" s="501"/>
      <c r="K28" s="502"/>
      <c r="L28" s="502"/>
      <c r="M28" s="502"/>
      <c r="N28" s="512"/>
    </row>
    <row r="29" spans="1:14" ht="9.75">
      <c r="A29" s="504"/>
      <c r="B29" s="505"/>
      <c r="C29" s="505"/>
      <c r="D29" s="443"/>
      <c r="E29" s="499"/>
      <c r="F29" s="499"/>
      <c r="G29" s="499"/>
      <c r="H29" s="500"/>
      <c r="J29" s="501"/>
      <c r="K29" s="502"/>
      <c r="L29" s="502"/>
      <c r="M29" s="502"/>
      <c r="N29" s="511"/>
    </row>
    <row r="30" spans="1:14" ht="12.75">
      <c r="A30" s="498"/>
      <c r="B30" s="513"/>
      <c r="C30" s="513"/>
      <c r="D30" s="443"/>
      <c r="E30" s="499"/>
      <c r="F30" s="499"/>
      <c r="G30" s="499"/>
      <c r="H30" s="500"/>
      <c r="J30" s="501"/>
      <c r="K30" s="502"/>
      <c r="L30" s="502"/>
      <c r="M30" s="502"/>
      <c r="N30" s="511"/>
    </row>
    <row r="31" spans="1:14" ht="9.75">
      <c r="A31" s="1214" t="s">
        <v>14</v>
      </c>
      <c r="B31" s="1214"/>
      <c r="C31" s="498"/>
      <c r="D31" s="443" t="s">
        <v>692</v>
      </c>
      <c r="E31" s="499">
        <f>53637+177</f>
        <v>53814</v>
      </c>
      <c r="F31" s="499">
        <v>1553</v>
      </c>
      <c r="G31" s="786">
        <v>212149</v>
      </c>
      <c r="H31" s="500">
        <f>25971+12166</f>
        <v>38137</v>
      </c>
      <c r="J31" s="501"/>
      <c r="K31" s="502"/>
      <c r="L31" s="502"/>
      <c r="M31" s="502"/>
      <c r="N31" s="511"/>
    </row>
    <row r="32" spans="1:14" ht="9.75">
      <c r="A32" s="504"/>
      <c r="B32" s="505"/>
      <c r="C32" s="505"/>
      <c r="D32" s="443"/>
      <c r="E32" s="499"/>
      <c r="F32" s="499"/>
      <c r="G32" s="499"/>
      <c r="H32" s="514"/>
      <c r="J32" s="501"/>
      <c r="K32" s="502"/>
      <c r="L32" s="502"/>
      <c r="M32" s="502"/>
      <c r="N32" s="511"/>
    </row>
    <row r="33" spans="1:14" ht="12.75">
      <c r="A33" s="507"/>
      <c r="B33" s="513"/>
      <c r="C33" s="513"/>
      <c r="D33" s="443"/>
      <c r="E33" s="499"/>
      <c r="F33" s="499"/>
      <c r="G33" s="499"/>
      <c r="H33" s="514"/>
      <c r="J33" s="501"/>
      <c r="K33" s="502"/>
      <c r="L33" s="502"/>
      <c r="M33" s="502"/>
      <c r="N33" s="511"/>
    </row>
    <row r="34" spans="1:14" ht="9.75">
      <c r="A34" s="1214" t="s">
        <v>15</v>
      </c>
      <c r="B34" s="1214"/>
      <c r="C34" s="498"/>
      <c r="D34" s="443" t="s">
        <v>693</v>
      </c>
      <c r="E34" s="499">
        <f>12561+159</f>
        <v>12720</v>
      </c>
      <c r="F34" s="445" t="s">
        <v>299</v>
      </c>
      <c r="G34" s="499">
        <f>200704+0</f>
        <v>200704</v>
      </c>
      <c r="H34" s="445" t="s">
        <v>299</v>
      </c>
      <c r="J34" s="501"/>
      <c r="K34" s="502"/>
      <c r="L34" s="502"/>
      <c r="M34" s="502"/>
      <c r="N34" s="511"/>
    </row>
    <row r="35" spans="1:14" ht="9.75">
      <c r="A35" s="504"/>
      <c r="B35" s="505"/>
      <c r="C35" s="505"/>
      <c r="D35" s="443"/>
      <c r="E35" s="499"/>
      <c r="F35" s="499"/>
      <c r="G35" s="499"/>
      <c r="H35" s="500"/>
      <c r="J35" s="501"/>
      <c r="K35" s="502"/>
      <c r="L35" s="502"/>
      <c r="M35" s="502"/>
      <c r="N35" s="506"/>
    </row>
    <row r="36" spans="1:14" ht="12.75">
      <c r="A36" s="507"/>
      <c r="B36" s="471"/>
      <c r="C36" s="471"/>
      <c r="D36" s="443"/>
      <c r="E36" s="499"/>
      <c r="F36" s="499"/>
      <c r="G36" s="499"/>
      <c r="H36" s="500"/>
      <c r="J36" s="501"/>
      <c r="K36" s="502"/>
      <c r="L36" s="502"/>
      <c r="M36" s="502"/>
      <c r="N36" s="506"/>
    </row>
    <row r="37" spans="1:14" ht="9.75">
      <c r="A37" s="1189" t="s">
        <v>16</v>
      </c>
      <c r="B37" s="1189"/>
      <c r="C37" s="481"/>
      <c r="D37" s="456" t="s">
        <v>694</v>
      </c>
      <c r="E37" s="515">
        <f>631191+4199</f>
        <v>635390</v>
      </c>
      <c r="F37" s="515">
        <v>27512</v>
      </c>
      <c r="G37" s="515" t="s">
        <v>695</v>
      </c>
      <c r="H37" s="516">
        <f>1216+94+86390+90244</f>
        <v>177944</v>
      </c>
      <c r="J37" s="501"/>
      <c r="K37" s="517"/>
      <c r="L37" s="517"/>
      <c r="M37" s="517"/>
      <c r="N37" s="518"/>
    </row>
    <row r="38" spans="1:8" ht="49.5" customHeight="1">
      <c r="A38" s="419"/>
      <c r="B38" s="419"/>
      <c r="C38" s="419"/>
      <c r="D38" s="519"/>
      <c r="E38" s="519"/>
      <c r="F38" s="519"/>
      <c r="G38" s="519"/>
      <c r="H38" s="519"/>
    </row>
    <row r="39" spans="1:8" ht="12">
      <c r="A39" s="1215" t="s">
        <v>696</v>
      </c>
      <c r="B39" s="1215"/>
      <c r="C39" s="1215"/>
      <c r="D39" s="1215"/>
      <c r="E39" s="1215"/>
      <c r="F39" s="1215"/>
      <c r="G39" s="1215"/>
      <c r="H39" s="1215"/>
    </row>
    <row r="40" spans="1:8" ht="12.75">
      <c r="A40" s="419"/>
      <c r="B40" s="419"/>
      <c r="C40" s="419"/>
      <c r="D40" s="440"/>
      <c r="E40" s="423"/>
      <c r="F40" s="423"/>
      <c r="G40" s="423"/>
      <c r="H40" s="423"/>
    </row>
    <row r="41" spans="1:13" ht="9.75">
      <c r="A41" s="1189" t="s">
        <v>16</v>
      </c>
      <c r="B41" s="1189"/>
      <c r="C41" s="481"/>
      <c r="D41" s="520" t="s">
        <v>697</v>
      </c>
      <c r="E41" s="521">
        <f>321025+199</f>
        <v>321224</v>
      </c>
      <c r="F41" s="521">
        <v>103773</v>
      </c>
      <c r="G41" s="521">
        <f>1130875+0</f>
        <v>1130875</v>
      </c>
      <c r="H41" s="521" t="s">
        <v>698</v>
      </c>
      <c r="I41" s="522"/>
      <c r="J41" s="517"/>
      <c r="K41" s="517"/>
      <c r="L41" s="517"/>
      <c r="M41" s="517"/>
    </row>
    <row r="42" spans="1:8" ht="49.5" customHeight="1">
      <c r="A42" s="419"/>
      <c r="B42" s="419"/>
      <c r="C42" s="419"/>
      <c r="D42" s="519"/>
      <c r="E42" s="519"/>
      <c r="F42" s="519"/>
      <c r="G42" s="519"/>
      <c r="H42" s="519"/>
    </row>
    <row r="43" spans="1:8" ht="13.5">
      <c r="A43" s="1216" t="s">
        <v>830</v>
      </c>
      <c r="B43" s="1216"/>
      <c r="C43" s="1216"/>
      <c r="D43" s="1216"/>
      <c r="E43" s="1216"/>
      <c r="F43" s="1216"/>
      <c r="G43" s="1216"/>
      <c r="H43" s="1216"/>
    </row>
    <row r="44" spans="1:8" ht="12.75">
      <c r="A44" s="419"/>
      <c r="B44" s="419"/>
      <c r="C44" s="419"/>
      <c r="D44" s="419"/>
      <c r="E44" s="419"/>
      <c r="F44" s="419"/>
      <c r="G44" s="419"/>
      <c r="H44" s="419"/>
    </row>
    <row r="45" spans="1:13" ht="9.75">
      <c r="A45" s="1189" t="s">
        <v>16</v>
      </c>
      <c r="B45" s="1189"/>
      <c r="C45" s="482"/>
      <c r="D45" s="521">
        <f>6568713-3674746</f>
        <v>2893967</v>
      </c>
      <c r="E45" s="523">
        <f>(807242+11812)-(631191+4199)</f>
        <v>183664</v>
      </c>
      <c r="F45" s="521">
        <f>54312-27512</f>
        <v>26800</v>
      </c>
      <c r="G45" s="521" t="s">
        <v>699</v>
      </c>
      <c r="H45" s="524" t="s">
        <v>700</v>
      </c>
      <c r="I45" s="517"/>
      <c r="J45" s="525"/>
      <c r="K45" s="517"/>
      <c r="L45" s="517"/>
      <c r="M45" s="526"/>
    </row>
    <row r="46" spans="1:8" ht="12.75">
      <c r="A46" s="422"/>
      <c r="B46" s="471"/>
      <c r="C46" s="471"/>
      <c r="D46" s="464"/>
      <c r="E46" s="787"/>
      <c r="F46" s="787"/>
      <c r="G46" s="787"/>
      <c r="H46" s="473"/>
    </row>
    <row r="47" spans="1:8" ht="12.75">
      <c r="A47" s="419"/>
      <c r="B47" s="419"/>
      <c r="C47" s="419"/>
      <c r="D47" s="527"/>
      <c r="E47" s="527"/>
      <c r="F47" s="527"/>
      <c r="G47" s="527"/>
      <c r="H47" s="527"/>
    </row>
    <row r="48" spans="1:8" ht="12.75">
      <c r="A48" s="426" t="s">
        <v>701</v>
      </c>
      <c r="B48" s="426"/>
      <c r="C48" s="426"/>
      <c r="D48" s="419"/>
      <c r="E48" s="419"/>
      <c r="F48" s="419"/>
      <c r="G48" s="419"/>
      <c r="H48" s="419"/>
    </row>
    <row r="49" spans="1:8" ht="12.75">
      <c r="A49" s="528" t="s">
        <v>702</v>
      </c>
      <c r="B49" s="419"/>
      <c r="C49" s="419"/>
      <c r="D49" s="419"/>
      <c r="E49" s="419"/>
      <c r="F49" s="419"/>
      <c r="G49" s="419"/>
      <c r="H49" s="419"/>
    </row>
    <row r="50" spans="1:8" ht="9.75">
      <c r="A50" s="529"/>
      <c r="B50" s="529"/>
      <c r="C50" s="529"/>
      <c r="D50" s="529"/>
      <c r="E50" s="529"/>
      <c r="F50" s="529"/>
      <c r="G50" s="529"/>
      <c r="H50" s="529"/>
    </row>
    <row r="51" spans="1:8" ht="9.75">
      <c r="A51" s="529"/>
      <c r="B51" s="529"/>
      <c r="C51" s="529"/>
      <c r="D51" s="529"/>
      <c r="E51" s="529"/>
      <c r="F51" s="529"/>
      <c r="G51" s="529"/>
      <c r="H51" s="529"/>
    </row>
    <row r="52" spans="1:8" ht="9.75">
      <c r="A52" s="529"/>
      <c r="B52" s="529"/>
      <c r="C52" s="529"/>
      <c r="D52" s="529"/>
      <c r="E52" s="529"/>
      <c r="F52" s="529"/>
      <c r="G52" s="529"/>
      <c r="H52" s="529"/>
    </row>
    <row r="53" spans="1:8" ht="9.75">
      <c r="A53" s="529"/>
      <c r="B53" s="529"/>
      <c r="C53" s="529"/>
      <c r="D53" s="529"/>
      <c r="E53" s="529"/>
      <c r="F53" s="529"/>
      <c r="G53" s="529"/>
      <c r="H53" s="529"/>
    </row>
    <row r="54" spans="1:8" ht="9.75">
      <c r="A54" s="529"/>
      <c r="B54" s="529"/>
      <c r="C54" s="529"/>
      <c r="D54" s="529"/>
      <c r="E54" s="529"/>
      <c r="F54" s="529"/>
      <c r="G54" s="529"/>
      <c r="H54" s="529"/>
    </row>
    <row r="55" spans="1:8" ht="9.75">
      <c r="A55" s="529"/>
      <c r="B55" s="529"/>
      <c r="C55" s="529"/>
      <c r="D55" s="529"/>
      <c r="E55" s="529"/>
      <c r="F55" s="529"/>
      <c r="G55" s="529"/>
      <c r="H55" s="529"/>
    </row>
    <row r="56" spans="1:8" ht="9.75">
      <c r="A56" s="529"/>
      <c r="B56" s="529"/>
      <c r="C56" s="529"/>
      <c r="D56" s="529"/>
      <c r="E56" s="529"/>
      <c r="F56" s="529"/>
      <c r="G56" s="529"/>
      <c r="H56" s="529"/>
    </row>
    <row r="57" spans="1:8" ht="9.75">
      <c r="A57" s="529"/>
      <c r="B57" s="529"/>
      <c r="C57" s="529"/>
      <c r="D57" s="529"/>
      <c r="E57" s="529"/>
      <c r="F57" s="529"/>
      <c r="G57" s="529"/>
      <c r="H57" s="529"/>
    </row>
    <row r="58" spans="1:8" ht="9.75">
      <c r="A58" s="529"/>
      <c r="B58" s="529"/>
      <c r="C58" s="529"/>
      <c r="D58" s="529"/>
      <c r="E58" s="529"/>
      <c r="F58" s="529"/>
      <c r="G58" s="529"/>
      <c r="H58" s="529"/>
    </row>
    <row r="59" spans="1:8" ht="9.75">
      <c r="A59" s="529"/>
      <c r="B59" s="529"/>
      <c r="C59" s="529"/>
      <c r="D59" s="529"/>
      <c r="E59" s="529"/>
      <c r="F59" s="529"/>
      <c r="G59" s="529"/>
      <c r="H59" s="529"/>
    </row>
    <row r="60" spans="1:8" ht="9.75">
      <c r="A60" s="529"/>
      <c r="B60" s="529"/>
      <c r="C60" s="529"/>
      <c r="D60" s="529"/>
      <c r="E60" s="529"/>
      <c r="F60" s="529"/>
      <c r="G60" s="529"/>
      <c r="H60" s="529"/>
    </row>
    <row r="61" spans="1:8" ht="9.75">
      <c r="A61" s="529"/>
      <c r="B61" s="529"/>
      <c r="C61" s="529"/>
      <c r="D61" s="529"/>
      <c r="E61" s="529"/>
      <c r="F61" s="529"/>
      <c r="G61" s="529"/>
      <c r="H61" s="529"/>
    </row>
    <row r="62" spans="1:8" ht="9.75">
      <c r="A62" s="529"/>
      <c r="B62" s="529"/>
      <c r="C62" s="529"/>
      <c r="D62" s="529"/>
      <c r="E62" s="529"/>
      <c r="F62" s="529"/>
      <c r="G62" s="529"/>
      <c r="H62" s="529"/>
    </row>
    <row r="63" spans="1:8" ht="9.75">
      <c r="A63" s="529"/>
      <c r="B63" s="529"/>
      <c r="C63" s="529"/>
      <c r="D63" s="529"/>
      <c r="E63" s="529"/>
      <c r="F63" s="529"/>
      <c r="G63" s="529"/>
      <c r="H63" s="529"/>
    </row>
    <row r="64" spans="1:8" ht="9.75">
      <c r="A64" s="529"/>
      <c r="B64" s="529"/>
      <c r="C64" s="529"/>
      <c r="D64" s="529"/>
      <c r="E64" s="529"/>
      <c r="F64" s="529"/>
      <c r="G64" s="529"/>
      <c r="H64" s="529"/>
    </row>
    <row r="65" spans="1:8" ht="9.75">
      <c r="A65" s="529"/>
      <c r="B65" s="529"/>
      <c r="C65" s="529"/>
      <c r="D65" s="529"/>
      <c r="E65" s="529"/>
      <c r="F65" s="529"/>
      <c r="G65" s="529"/>
      <c r="H65" s="529"/>
    </row>
    <row r="66" spans="1:8" ht="9.75">
      <c r="A66" s="529"/>
      <c r="B66" s="529"/>
      <c r="C66" s="529"/>
      <c r="D66" s="529"/>
      <c r="E66" s="529"/>
      <c r="F66" s="529"/>
      <c r="G66" s="529"/>
      <c r="H66" s="529"/>
    </row>
    <row r="67" spans="1:8" ht="9.75">
      <c r="A67" s="529"/>
      <c r="B67" s="529"/>
      <c r="C67" s="529"/>
      <c r="D67" s="529"/>
      <c r="E67" s="529"/>
      <c r="F67" s="529"/>
      <c r="G67" s="529"/>
      <c r="H67" s="529"/>
    </row>
    <row r="68" spans="1:8" ht="9.75">
      <c r="A68" s="529"/>
      <c r="B68" s="529"/>
      <c r="C68" s="529"/>
      <c r="D68" s="529"/>
      <c r="E68" s="529"/>
      <c r="F68" s="529"/>
      <c r="G68" s="529"/>
      <c r="H68" s="529"/>
    </row>
    <row r="69" spans="1:8" ht="9.75">
      <c r="A69" s="529"/>
      <c r="B69" s="529"/>
      <c r="C69" s="529"/>
      <c r="D69" s="529"/>
      <c r="E69" s="529"/>
      <c r="F69" s="529"/>
      <c r="G69" s="529"/>
      <c r="H69" s="529"/>
    </row>
    <row r="70" spans="1:8" ht="9.75">
      <c r="A70" s="529"/>
      <c r="B70" s="529"/>
      <c r="C70" s="529"/>
      <c r="D70" s="529"/>
      <c r="E70" s="529"/>
      <c r="F70" s="529"/>
      <c r="G70" s="529"/>
      <c r="H70" s="529"/>
    </row>
    <row r="71" spans="1:8" ht="9.75">
      <c r="A71" s="529"/>
      <c r="B71" s="529"/>
      <c r="C71" s="529"/>
      <c r="D71" s="529"/>
      <c r="E71" s="529"/>
      <c r="F71" s="529"/>
      <c r="G71" s="529"/>
      <c r="H71" s="529"/>
    </row>
    <row r="72" spans="1:8" ht="9.75">
      <c r="A72" s="529"/>
      <c r="B72" s="529"/>
      <c r="C72" s="529"/>
      <c r="D72" s="529"/>
      <c r="E72" s="529"/>
      <c r="F72" s="529"/>
      <c r="G72" s="529"/>
      <c r="H72" s="529"/>
    </row>
    <row r="73" spans="1:8" ht="9.75">
      <c r="A73" s="529"/>
      <c r="B73" s="529"/>
      <c r="C73" s="529"/>
      <c r="D73" s="529"/>
      <c r="E73" s="529"/>
      <c r="F73" s="529"/>
      <c r="G73" s="529"/>
      <c r="H73" s="529"/>
    </row>
    <row r="74" spans="1:8" ht="9.75">
      <c r="A74" s="529"/>
      <c r="B74" s="529"/>
      <c r="C74" s="529"/>
      <c r="D74" s="529"/>
      <c r="E74" s="529"/>
      <c r="F74" s="529"/>
      <c r="G74" s="529"/>
      <c r="H74" s="529"/>
    </row>
    <row r="75" spans="1:8" ht="9.75">
      <c r="A75" s="529"/>
      <c r="B75" s="529"/>
      <c r="C75" s="529"/>
      <c r="D75" s="529"/>
      <c r="E75" s="529"/>
      <c r="F75" s="529"/>
      <c r="G75" s="529"/>
      <c r="H75" s="529"/>
    </row>
    <row r="76" spans="1:8" ht="9.75">
      <c r="A76" s="529"/>
      <c r="B76" s="529"/>
      <c r="C76" s="529"/>
      <c r="D76" s="529"/>
      <c r="E76" s="529"/>
      <c r="F76" s="529"/>
      <c r="G76" s="529"/>
      <c r="H76" s="529"/>
    </row>
    <row r="77" spans="1:8" ht="9.75">
      <c r="A77" s="529"/>
      <c r="B77" s="529"/>
      <c r="C77" s="529"/>
      <c r="D77" s="529"/>
      <c r="E77" s="529"/>
      <c r="F77" s="529"/>
      <c r="G77" s="529"/>
      <c r="H77" s="529"/>
    </row>
    <row r="78" spans="1:8" ht="9.75">
      <c r="A78" s="529"/>
      <c r="B78" s="529"/>
      <c r="C78" s="529"/>
      <c r="D78" s="529"/>
      <c r="E78" s="529"/>
      <c r="F78" s="529"/>
      <c r="G78" s="529"/>
      <c r="H78" s="529"/>
    </row>
    <row r="79" spans="1:8" ht="9.75">
      <c r="A79" s="529"/>
      <c r="B79" s="529"/>
      <c r="C79" s="529"/>
      <c r="D79" s="529"/>
      <c r="E79" s="529"/>
      <c r="F79" s="529"/>
      <c r="G79" s="529"/>
      <c r="H79" s="529"/>
    </row>
    <row r="80" spans="1:8" ht="9.75">
      <c r="A80" s="529"/>
      <c r="B80" s="529"/>
      <c r="C80" s="529"/>
      <c r="D80" s="529"/>
      <c r="E80" s="529"/>
      <c r="F80" s="529"/>
      <c r="G80" s="529"/>
      <c r="H80" s="529"/>
    </row>
    <row r="81" spans="1:8" ht="9.75">
      <c r="A81" s="529"/>
      <c r="B81" s="529"/>
      <c r="C81" s="529"/>
      <c r="D81" s="529"/>
      <c r="E81" s="529"/>
      <c r="F81" s="529"/>
      <c r="G81" s="529"/>
      <c r="H81" s="529"/>
    </row>
    <row r="82" spans="1:8" ht="9.75">
      <c r="A82" s="529"/>
      <c r="B82" s="529"/>
      <c r="C82" s="529"/>
      <c r="D82" s="529"/>
      <c r="E82" s="529"/>
      <c r="F82" s="529"/>
      <c r="G82" s="529"/>
      <c r="H82" s="529"/>
    </row>
    <row r="83" spans="1:8" ht="9.75">
      <c r="A83" s="529"/>
      <c r="B83" s="529"/>
      <c r="C83" s="529"/>
      <c r="D83" s="529"/>
      <c r="E83" s="529"/>
      <c r="F83" s="529"/>
      <c r="G83" s="529"/>
      <c r="H83" s="529"/>
    </row>
    <row r="84" spans="1:8" ht="9.75">
      <c r="A84" s="529"/>
      <c r="B84" s="529"/>
      <c r="C84" s="529"/>
      <c r="D84" s="529"/>
      <c r="E84" s="529"/>
      <c r="F84" s="529"/>
      <c r="G84" s="529"/>
      <c r="H84" s="529"/>
    </row>
    <row r="85" spans="1:8" ht="9.75">
      <c r="A85" s="529"/>
      <c r="B85" s="529"/>
      <c r="C85" s="529"/>
      <c r="D85" s="529"/>
      <c r="E85" s="529"/>
      <c r="F85" s="529"/>
      <c r="G85" s="529"/>
      <c r="H85" s="529"/>
    </row>
    <row r="86" spans="1:8" ht="9.75">
      <c r="A86" s="529"/>
      <c r="B86" s="529"/>
      <c r="C86" s="529"/>
      <c r="D86" s="529"/>
      <c r="E86" s="529"/>
      <c r="F86" s="529"/>
      <c r="G86" s="529"/>
      <c r="H86" s="529"/>
    </row>
    <row r="87" spans="1:8" ht="9.75">
      <c r="A87" s="529"/>
      <c r="B87" s="529"/>
      <c r="C87" s="529"/>
      <c r="D87" s="529"/>
      <c r="E87" s="529"/>
      <c r="F87" s="529"/>
      <c r="G87" s="529"/>
      <c r="H87" s="529"/>
    </row>
    <row r="88" spans="1:8" ht="9.75">
      <c r="A88" s="529"/>
      <c r="B88" s="529"/>
      <c r="C88" s="529"/>
      <c r="D88" s="529"/>
      <c r="E88" s="529"/>
      <c r="F88" s="529"/>
      <c r="G88" s="529"/>
      <c r="H88" s="529"/>
    </row>
    <row r="89" spans="1:8" ht="9.75">
      <c r="A89" s="529"/>
      <c r="B89" s="529"/>
      <c r="C89" s="529"/>
      <c r="D89" s="529"/>
      <c r="E89" s="529"/>
      <c r="F89" s="529"/>
      <c r="G89" s="529"/>
      <c r="H89" s="529"/>
    </row>
    <row r="90" spans="1:8" ht="9.75">
      <c r="A90" s="529"/>
      <c r="B90" s="529"/>
      <c r="C90" s="529"/>
      <c r="D90" s="529"/>
      <c r="E90" s="529"/>
      <c r="F90" s="529"/>
      <c r="G90" s="529"/>
      <c r="H90" s="529"/>
    </row>
    <row r="91" spans="1:8" ht="9.75">
      <c r="A91" s="529"/>
      <c r="B91" s="529"/>
      <c r="C91" s="529"/>
      <c r="D91" s="529"/>
      <c r="E91" s="529"/>
      <c r="F91" s="529"/>
      <c r="G91" s="529"/>
      <c r="H91" s="529"/>
    </row>
    <row r="92" spans="1:8" ht="9.75">
      <c r="A92" s="529"/>
      <c r="B92" s="529"/>
      <c r="C92" s="529"/>
      <c r="D92" s="529"/>
      <c r="E92" s="529"/>
      <c r="F92" s="529"/>
      <c r="G92" s="529"/>
      <c r="H92" s="529"/>
    </row>
    <row r="93" spans="1:8" ht="9.75">
      <c r="A93" s="529"/>
      <c r="B93" s="529"/>
      <c r="C93" s="529"/>
      <c r="D93" s="529"/>
      <c r="E93" s="529"/>
      <c r="F93" s="529"/>
      <c r="G93" s="529"/>
      <c r="H93" s="529"/>
    </row>
    <row r="94" spans="1:8" ht="9.75">
      <c r="A94" s="529"/>
      <c r="B94" s="529"/>
      <c r="C94" s="529"/>
      <c r="D94" s="529"/>
      <c r="E94" s="529"/>
      <c r="F94" s="529"/>
      <c r="G94" s="529"/>
      <c r="H94" s="529"/>
    </row>
    <row r="95" spans="1:8" ht="9.75">
      <c r="A95" s="529"/>
      <c r="B95" s="529"/>
      <c r="C95" s="529"/>
      <c r="D95" s="529"/>
      <c r="E95" s="529"/>
      <c r="F95" s="529"/>
      <c r="G95" s="529"/>
      <c r="H95" s="529"/>
    </row>
    <row r="96" spans="1:8" ht="9.75">
      <c r="A96" s="529"/>
      <c r="B96" s="529"/>
      <c r="C96" s="529"/>
      <c r="D96" s="529"/>
      <c r="E96" s="529"/>
      <c r="F96" s="529"/>
      <c r="G96" s="529"/>
      <c r="H96" s="529"/>
    </row>
    <row r="97" spans="1:8" ht="9.75">
      <c r="A97" s="529"/>
      <c r="B97" s="529"/>
      <c r="C97" s="529"/>
      <c r="D97" s="529"/>
      <c r="E97" s="529"/>
      <c r="F97" s="529"/>
      <c r="G97" s="529"/>
      <c r="H97" s="529"/>
    </row>
    <row r="98" spans="1:8" ht="9.75">
      <c r="A98" s="529"/>
      <c r="B98" s="529"/>
      <c r="C98" s="529"/>
      <c r="D98" s="529"/>
      <c r="E98" s="529"/>
      <c r="F98" s="529"/>
      <c r="G98" s="529"/>
      <c r="H98" s="529"/>
    </row>
    <row r="99" spans="1:8" ht="9.75">
      <c r="A99" s="529"/>
      <c r="B99" s="529"/>
      <c r="C99" s="529"/>
      <c r="D99" s="529"/>
      <c r="E99" s="529"/>
      <c r="F99" s="529"/>
      <c r="G99" s="529"/>
      <c r="H99" s="529"/>
    </row>
    <row r="100" spans="1:8" ht="9.75">
      <c r="A100" s="529"/>
      <c r="B100" s="529"/>
      <c r="C100" s="529"/>
      <c r="D100" s="529"/>
      <c r="E100" s="529"/>
      <c r="F100" s="529"/>
      <c r="G100" s="529"/>
      <c r="H100" s="529"/>
    </row>
    <row r="101" spans="1:8" ht="9.75">
      <c r="A101" s="529"/>
      <c r="B101" s="529"/>
      <c r="C101" s="529"/>
      <c r="D101" s="529"/>
      <c r="E101" s="529"/>
      <c r="F101" s="529"/>
      <c r="G101" s="529"/>
      <c r="H101" s="529"/>
    </row>
    <row r="102" spans="1:8" ht="9.75">
      <c r="A102" s="529"/>
      <c r="B102" s="529"/>
      <c r="C102" s="529"/>
      <c r="D102" s="529"/>
      <c r="E102" s="529"/>
      <c r="F102" s="529"/>
      <c r="G102" s="529"/>
      <c r="H102" s="529"/>
    </row>
    <row r="103" spans="1:8" ht="9.75">
      <c r="A103" s="529"/>
      <c r="B103" s="529"/>
      <c r="C103" s="529"/>
      <c r="D103" s="529"/>
      <c r="E103" s="529"/>
      <c r="F103" s="529"/>
      <c r="G103" s="529"/>
      <c r="H103" s="529"/>
    </row>
    <row r="104" spans="1:8" ht="9.75">
      <c r="A104" s="529"/>
      <c r="B104" s="529"/>
      <c r="C104" s="529"/>
      <c r="D104" s="529"/>
      <c r="E104" s="529"/>
      <c r="F104" s="529"/>
      <c r="G104" s="529"/>
      <c r="H104" s="529"/>
    </row>
    <row r="105" spans="1:8" ht="9.75">
      <c r="A105" s="529"/>
      <c r="B105" s="529"/>
      <c r="C105" s="529"/>
      <c r="D105" s="529"/>
      <c r="E105" s="529"/>
      <c r="F105" s="529"/>
      <c r="G105" s="529"/>
      <c r="H105" s="529"/>
    </row>
    <row r="106" spans="1:8" ht="9.75">
      <c r="A106" s="529"/>
      <c r="B106" s="529"/>
      <c r="C106" s="529"/>
      <c r="D106" s="529"/>
      <c r="E106" s="529"/>
      <c r="F106" s="529"/>
      <c r="G106" s="529"/>
      <c r="H106" s="529"/>
    </row>
    <row r="107" spans="1:8" ht="9.75">
      <c r="A107" s="529"/>
      <c r="B107" s="529"/>
      <c r="C107" s="529"/>
      <c r="D107" s="529"/>
      <c r="E107" s="529"/>
      <c r="F107" s="529"/>
      <c r="G107" s="529"/>
      <c r="H107" s="529"/>
    </row>
    <row r="108" spans="1:8" ht="9.75">
      <c r="A108" s="529"/>
      <c r="B108" s="529"/>
      <c r="C108" s="529"/>
      <c r="D108" s="529"/>
      <c r="E108" s="529"/>
      <c r="F108" s="529"/>
      <c r="G108" s="529"/>
      <c r="H108" s="529"/>
    </row>
    <row r="109" spans="1:8" ht="9.75">
      <c r="A109" s="529"/>
      <c r="B109" s="529"/>
      <c r="C109" s="529"/>
      <c r="D109" s="529"/>
      <c r="E109" s="529"/>
      <c r="F109" s="529"/>
      <c r="G109" s="529"/>
      <c r="H109" s="529"/>
    </row>
    <row r="110" spans="1:8" ht="9.75">
      <c r="A110" s="529"/>
      <c r="B110" s="529"/>
      <c r="C110" s="529"/>
      <c r="D110" s="529"/>
      <c r="E110" s="529"/>
      <c r="F110" s="529"/>
      <c r="G110" s="529"/>
      <c r="H110" s="529"/>
    </row>
    <row r="111" spans="1:8" ht="9.75">
      <c r="A111" s="529"/>
      <c r="B111" s="529"/>
      <c r="C111" s="529"/>
      <c r="D111" s="529"/>
      <c r="E111" s="529"/>
      <c r="F111" s="529"/>
      <c r="G111" s="529"/>
      <c r="H111" s="529"/>
    </row>
    <row r="112" spans="1:8" ht="9.75">
      <c r="A112" s="529"/>
      <c r="B112" s="529"/>
      <c r="C112" s="529"/>
      <c r="D112" s="529"/>
      <c r="E112" s="529"/>
      <c r="F112" s="529"/>
      <c r="G112" s="529"/>
      <c r="H112" s="529"/>
    </row>
    <row r="113" spans="1:8" ht="9.75">
      <c r="A113" s="529"/>
      <c r="B113" s="529"/>
      <c r="C113" s="529"/>
      <c r="D113" s="529"/>
      <c r="E113" s="529"/>
      <c r="F113" s="529"/>
      <c r="G113" s="529"/>
      <c r="H113" s="529"/>
    </row>
    <row r="114" spans="1:8" ht="9.75">
      <c r="A114" s="529"/>
      <c r="B114" s="529"/>
      <c r="C114" s="529"/>
      <c r="D114" s="529"/>
      <c r="E114" s="529"/>
      <c r="F114" s="529"/>
      <c r="G114" s="529"/>
      <c r="H114" s="529"/>
    </row>
    <row r="115" spans="1:8" ht="9.75">
      <c r="A115" s="529"/>
      <c r="B115" s="529"/>
      <c r="C115" s="529"/>
      <c r="D115" s="529"/>
      <c r="E115" s="529"/>
      <c r="F115" s="529"/>
      <c r="G115" s="529"/>
      <c r="H115" s="529"/>
    </row>
    <row r="116" spans="1:8" ht="9.75">
      <c r="A116" s="529"/>
      <c r="B116" s="529"/>
      <c r="C116" s="529"/>
      <c r="D116" s="529"/>
      <c r="E116" s="529"/>
      <c r="F116" s="529"/>
      <c r="G116" s="529"/>
      <c r="H116" s="529"/>
    </row>
    <row r="117" spans="1:8" ht="9.75">
      <c r="A117" s="529"/>
      <c r="B117" s="529"/>
      <c r="C117" s="529"/>
      <c r="D117" s="529"/>
      <c r="E117" s="529"/>
      <c r="F117" s="529"/>
      <c r="G117" s="529"/>
      <c r="H117" s="529"/>
    </row>
    <row r="118" spans="1:8" ht="9.75">
      <c r="A118" s="529"/>
      <c r="B118" s="529"/>
      <c r="C118" s="529"/>
      <c r="D118" s="529"/>
      <c r="E118" s="529"/>
      <c r="F118" s="529"/>
      <c r="G118" s="529"/>
      <c r="H118" s="529"/>
    </row>
    <row r="119" spans="1:8" ht="9.75">
      <c r="A119" s="529"/>
      <c r="B119" s="529"/>
      <c r="C119" s="529"/>
      <c r="D119" s="529"/>
      <c r="E119" s="529"/>
      <c r="F119" s="529"/>
      <c r="G119" s="529"/>
      <c r="H119" s="529"/>
    </row>
    <row r="120" spans="1:8" ht="9.75">
      <c r="A120" s="529"/>
      <c r="B120" s="529"/>
      <c r="C120" s="529"/>
      <c r="D120" s="529"/>
      <c r="E120" s="529"/>
      <c r="F120" s="529"/>
      <c r="G120" s="529"/>
      <c r="H120" s="529"/>
    </row>
    <row r="121" spans="1:8" ht="9.75">
      <c r="A121" s="529"/>
      <c r="B121" s="529"/>
      <c r="C121" s="529"/>
      <c r="D121" s="529"/>
      <c r="E121" s="529"/>
      <c r="F121" s="529"/>
      <c r="G121" s="529"/>
      <c r="H121" s="529"/>
    </row>
    <row r="122" spans="1:8" ht="9.75">
      <c r="A122" s="529"/>
      <c r="B122" s="529"/>
      <c r="C122" s="529"/>
      <c r="D122" s="529"/>
      <c r="E122" s="529"/>
      <c r="F122" s="529"/>
      <c r="G122" s="529"/>
      <c r="H122" s="529"/>
    </row>
    <row r="123" spans="1:8" ht="9.75">
      <c r="A123" s="529"/>
      <c r="B123" s="529"/>
      <c r="C123" s="529"/>
      <c r="D123" s="529"/>
      <c r="E123" s="529"/>
      <c r="F123" s="529"/>
      <c r="G123" s="529"/>
      <c r="H123" s="529"/>
    </row>
    <row r="124" spans="1:8" ht="9.75">
      <c r="A124" s="529"/>
      <c r="B124" s="529"/>
      <c r="C124" s="529"/>
      <c r="D124" s="529"/>
      <c r="E124" s="529"/>
      <c r="F124" s="529"/>
      <c r="G124" s="529"/>
      <c r="H124" s="529"/>
    </row>
    <row r="125" spans="1:8" ht="9.75">
      <c r="A125" s="529"/>
      <c r="B125" s="529"/>
      <c r="C125" s="529"/>
      <c r="D125" s="529"/>
      <c r="E125" s="529"/>
      <c r="F125" s="529"/>
      <c r="G125" s="529"/>
      <c r="H125" s="529"/>
    </row>
    <row r="126" spans="1:8" ht="9.75">
      <c r="A126" s="529"/>
      <c r="B126" s="529"/>
      <c r="C126" s="529"/>
      <c r="D126" s="529"/>
      <c r="E126" s="529"/>
      <c r="F126" s="529"/>
      <c r="G126" s="529"/>
      <c r="H126" s="529"/>
    </row>
    <row r="127" spans="1:8" ht="9.75">
      <c r="A127" s="529"/>
      <c r="B127" s="529"/>
      <c r="C127" s="529"/>
      <c r="D127" s="529"/>
      <c r="E127" s="529"/>
      <c r="F127" s="529"/>
      <c r="G127" s="529"/>
      <c r="H127" s="529"/>
    </row>
    <row r="128" spans="1:8" ht="9.75">
      <c r="A128" s="529"/>
      <c r="B128" s="529"/>
      <c r="C128" s="529"/>
      <c r="D128" s="529"/>
      <c r="E128" s="529"/>
      <c r="F128" s="529"/>
      <c r="G128" s="529"/>
      <c r="H128" s="529"/>
    </row>
    <row r="129" spans="1:8" ht="9.75">
      <c r="A129" s="529"/>
      <c r="B129" s="529"/>
      <c r="C129" s="529"/>
      <c r="D129" s="529"/>
      <c r="E129" s="529"/>
      <c r="F129" s="529"/>
      <c r="G129" s="529"/>
      <c r="H129" s="529"/>
    </row>
    <row r="130" spans="1:8" ht="9.75">
      <c r="A130" s="529"/>
      <c r="B130" s="529"/>
      <c r="C130" s="529"/>
      <c r="D130" s="529"/>
      <c r="E130" s="529"/>
      <c r="F130" s="529"/>
      <c r="G130" s="529"/>
      <c r="H130" s="529"/>
    </row>
    <row r="131" spans="1:8" ht="9.75">
      <c r="A131" s="529"/>
      <c r="B131" s="529"/>
      <c r="C131" s="529"/>
      <c r="D131" s="529"/>
      <c r="E131" s="529"/>
      <c r="F131" s="529"/>
      <c r="G131" s="529"/>
      <c r="H131" s="529"/>
    </row>
    <row r="132" spans="1:8" ht="9.75">
      <c r="A132" s="529"/>
      <c r="B132" s="529"/>
      <c r="C132" s="529"/>
      <c r="D132" s="529"/>
      <c r="E132" s="529"/>
      <c r="F132" s="529"/>
      <c r="G132" s="529"/>
      <c r="H132" s="529"/>
    </row>
    <row r="133" spans="1:8" ht="9.75">
      <c r="A133" s="529"/>
      <c r="B133" s="529"/>
      <c r="C133" s="529"/>
      <c r="D133" s="529"/>
      <c r="E133" s="529"/>
      <c r="F133" s="529"/>
      <c r="G133" s="529"/>
      <c r="H133" s="529"/>
    </row>
    <row r="134" spans="1:8" ht="9.75">
      <c r="A134" s="529"/>
      <c r="B134" s="529"/>
      <c r="C134" s="529"/>
      <c r="D134" s="529"/>
      <c r="E134" s="529"/>
      <c r="F134" s="529"/>
      <c r="G134" s="529"/>
      <c r="H134" s="529"/>
    </row>
    <row r="135" spans="1:8" ht="9.75">
      <c r="A135" s="529"/>
      <c r="B135" s="529"/>
      <c r="C135" s="529"/>
      <c r="D135" s="529"/>
      <c r="E135" s="529"/>
      <c r="F135" s="529"/>
      <c r="G135" s="529"/>
      <c r="H135" s="529"/>
    </row>
    <row r="136" spans="1:8" ht="9.75">
      <c r="A136" s="529"/>
      <c r="B136" s="529"/>
      <c r="C136" s="529"/>
      <c r="D136" s="529"/>
      <c r="E136" s="529"/>
      <c r="F136" s="529"/>
      <c r="G136" s="529"/>
      <c r="H136" s="529"/>
    </row>
    <row r="137" spans="1:8" ht="9.75">
      <c r="A137" s="529"/>
      <c r="B137" s="529"/>
      <c r="C137" s="529"/>
      <c r="D137" s="529"/>
      <c r="E137" s="529"/>
      <c r="F137" s="529"/>
      <c r="G137" s="529"/>
      <c r="H137" s="529"/>
    </row>
    <row r="138" spans="1:8" ht="9.75">
      <c r="A138" s="529"/>
      <c r="B138" s="529"/>
      <c r="C138" s="529"/>
      <c r="D138" s="529"/>
      <c r="E138" s="529"/>
      <c r="F138" s="529"/>
      <c r="G138" s="529"/>
      <c r="H138" s="529"/>
    </row>
    <row r="139" spans="1:8" ht="9.75">
      <c r="A139" s="529"/>
      <c r="B139" s="529"/>
      <c r="C139" s="529"/>
      <c r="D139" s="529"/>
      <c r="E139" s="529"/>
      <c r="F139" s="529"/>
      <c r="G139" s="529"/>
      <c r="H139" s="529"/>
    </row>
    <row r="140" spans="1:8" ht="9.75">
      <c r="A140" s="529"/>
      <c r="B140" s="529"/>
      <c r="C140" s="529"/>
      <c r="D140" s="529"/>
      <c r="E140" s="529"/>
      <c r="F140" s="529"/>
      <c r="G140" s="529"/>
      <c r="H140" s="529"/>
    </row>
    <row r="141" spans="1:8" ht="9.75">
      <c r="A141" s="529"/>
      <c r="B141" s="529"/>
      <c r="C141" s="529"/>
      <c r="D141" s="529"/>
      <c r="E141" s="529"/>
      <c r="F141" s="529"/>
      <c r="G141" s="529"/>
      <c r="H141" s="529"/>
    </row>
    <row r="142" spans="1:8" ht="9.75">
      <c r="A142" s="529"/>
      <c r="B142" s="529"/>
      <c r="C142" s="529"/>
      <c r="D142" s="529"/>
      <c r="E142" s="529"/>
      <c r="F142" s="529"/>
      <c r="G142" s="529"/>
      <c r="H142" s="529"/>
    </row>
    <row r="143" spans="1:8" ht="9.75">
      <c r="A143" s="529"/>
      <c r="B143" s="529"/>
      <c r="C143" s="529"/>
      <c r="D143" s="529"/>
      <c r="E143" s="529"/>
      <c r="F143" s="529"/>
      <c r="G143" s="529"/>
      <c r="H143" s="529"/>
    </row>
    <row r="144" spans="1:8" ht="9.75">
      <c r="A144" s="529"/>
      <c r="B144" s="529"/>
      <c r="C144" s="529"/>
      <c r="D144" s="529"/>
      <c r="E144" s="529"/>
      <c r="F144" s="529"/>
      <c r="G144" s="529"/>
      <c r="H144" s="529"/>
    </row>
    <row r="145" spans="1:8" ht="9.75">
      <c r="A145" s="529"/>
      <c r="B145" s="529"/>
      <c r="C145" s="529"/>
      <c r="D145" s="529"/>
      <c r="E145" s="529"/>
      <c r="F145" s="529"/>
      <c r="G145" s="529"/>
      <c r="H145" s="529"/>
    </row>
    <row r="146" spans="1:8" ht="9.75">
      <c r="A146" s="529"/>
      <c r="B146" s="529"/>
      <c r="C146" s="529"/>
      <c r="D146" s="529"/>
      <c r="E146" s="529"/>
      <c r="F146" s="529"/>
      <c r="G146" s="529"/>
      <c r="H146" s="529"/>
    </row>
    <row r="147" spans="1:8" ht="9.75">
      <c r="A147" s="529"/>
      <c r="B147" s="529"/>
      <c r="C147" s="529"/>
      <c r="D147" s="529"/>
      <c r="E147" s="529"/>
      <c r="F147" s="529"/>
      <c r="G147" s="529"/>
      <c r="H147" s="529"/>
    </row>
    <row r="148" spans="1:8" ht="9.75">
      <c r="A148" s="529"/>
      <c r="B148" s="529"/>
      <c r="C148" s="529"/>
      <c r="D148" s="529"/>
      <c r="E148" s="529"/>
      <c r="F148" s="529"/>
      <c r="G148" s="529"/>
      <c r="H148" s="529"/>
    </row>
    <row r="149" spans="1:8" ht="9.75">
      <c r="A149" s="529"/>
      <c r="B149" s="529"/>
      <c r="C149" s="529"/>
      <c r="D149" s="529"/>
      <c r="E149" s="529"/>
      <c r="F149" s="529"/>
      <c r="G149" s="529"/>
      <c r="H149" s="529"/>
    </row>
    <row r="150" spans="1:8" ht="9.75">
      <c r="A150" s="529"/>
      <c r="B150" s="529"/>
      <c r="C150" s="529"/>
      <c r="D150" s="529"/>
      <c r="E150" s="529"/>
      <c r="F150" s="529"/>
      <c r="G150" s="529"/>
      <c r="H150" s="529"/>
    </row>
    <row r="151" spans="1:8" ht="9.75">
      <c r="A151" s="529"/>
      <c r="B151" s="529"/>
      <c r="C151" s="529"/>
      <c r="D151" s="529"/>
      <c r="E151" s="529"/>
      <c r="F151" s="529"/>
      <c r="G151" s="529"/>
      <c r="H151" s="529"/>
    </row>
    <row r="152" spans="1:8" ht="9.75">
      <c r="A152" s="529"/>
      <c r="B152" s="529"/>
      <c r="C152" s="529"/>
      <c r="D152" s="529"/>
      <c r="E152" s="529"/>
      <c r="F152" s="529"/>
      <c r="G152" s="529"/>
      <c r="H152" s="529"/>
    </row>
    <row r="153" spans="1:8" ht="9.75">
      <c r="A153" s="529"/>
      <c r="B153" s="529"/>
      <c r="C153" s="529"/>
      <c r="D153" s="529"/>
      <c r="E153" s="529"/>
      <c r="F153" s="529"/>
      <c r="G153" s="529"/>
      <c r="H153" s="529"/>
    </row>
    <row r="154" spans="1:8" ht="9.75">
      <c r="A154" s="529"/>
      <c r="B154" s="529"/>
      <c r="C154" s="529"/>
      <c r="D154" s="529"/>
      <c r="E154" s="529"/>
      <c r="F154" s="529"/>
      <c r="G154" s="529"/>
      <c r="H154" s="529"/>
    </row>
    <row r="155" spans="1:8" ht="9.75">
      <c r="A155" s="529"/>
      <c r="B155" s="529"/>
      <c r="C155" s="529"/>
      <c r="D155" s="529"/>
      <c r="E155" s="529"/>
      <c r="F155" s="529"/>
      <c r="G155" s="529"/>
      <c r="H155" s="529"/>
    </row>
    <row r="156" spans="1:8" ht="9.75">
      <c r="A156" s="529"/>
      <c r="B156" s="529"/>
      <c r="C156" s="529"/>
      <c r="D156" s="529"/>
      <c r="E156" s="529"/>
      <c r="F156" s="529"/>
      <c r="G156" s="529"/>
      <c r="H156" s="529"/>
    </row>
    <row r="157" spans="1:8" ht="9.75">
      <c r="A157" s="529"/>
      <c r="B157" s="529"/>
      <c r="C157" s="529"/>
      <c r="D157" s="529"/>
      <c r="E157" s="529"/>
      <c r="F157" s="529"/>
      <c r="G157" s="529"/>
      <c r="H157" s="529"/>
    </row>
    <row r="158" spans="1:8" ht="9.75">
      <c r="A158" s="529"/>
      <c r="B158" s="529"/>
      <c r="C158" s="529"/>
      <c r="D158" s="529"/>
      <c r="E158" s="529"/>
      <c r="F158" s="529"/>
      <c r="G158" s="529"/>
      <c r="H158" s="529"/>
    </row>
    <row r="159" spans="1:8" ht="9.75">
      <c r="A159" s="529"/>
      <c r="B159" s="529"/>
      <c r="C159" s="529"/>
      <c r="D159" s="529"/>
      <c r="E159" s="529"/>
      <c r="F159" s="529"/>
      <c r="G159" s="529"/>
      <c r="H159" s="529"/>
    </row>
    <row r="160" spans="1:8" ht="9.75">
      <c r="A160" s="529"/>
      <c r="B160" s="529"/>
      <c r="C160" s="529"/>
      <c r="D160" s="529"/>
      <c r="E160" s="529"/>
      <c r="F160" s="529"/>
      <c r="G160" s="529"/>
      <c r="H160" s="529"/>
    </row>
    <row r="161" spans="1:8" ht="9.75">
      <c r="A161" s="529"/>
      <c r="B161" s="529"/>
      <c r="C161" s="529"/>
      <c r="D161" s="529"/>
      <c r="E161" s="529"/>
      <c r="F161" s="529"/>
      <c r="G161" s="529"/>
      <c r="H161" s="529"/>
    </row>
    <row r="162" spans="1:8" ht="9.75">
      <c r="A162" s="529"/>
      <c r="B162" s="529"/>
      <c r="C162" s="529"/>
      <c r="D162" s="529"/>
      <c r="E162" s="529"/>
      <c r="F162" s="529"/>
      <c r="G162" s="529"/>
      <c r="H162" s="529"/>
    </row>
    <row r="163" spans="1:8" ht="9.75">
      <c r="A163" s="529"/>
      <c r="B163" s="529"/>
      <c r="C163" s="529"/>
      <c r="D163" s="529"/>
      <c r="E163" s="529"/>
      <c r="F163" s="529"/>
      <c r="G163" s="529"/>
      <c r="H163" s="529"/>
    </row>
    <row r="164" spans="1:8" ht="9.75">
      <c r="A164" s="529"/>
      <c r="B164" s="529"/>
      <c r="C164" s="529"/>
      <c r="D164" s="529"/>
      <c r="E164" s="529"/>
      <c r="F164" s="529"/>
      <c r="G164" s="529"/>
      <c r="H164" s="529"/>
    </row>
    <row r="165" spans="1:8" ht="9.75">
      <c r="A165" s="529"/>
      <c r="B165" s="529"/>
      <c r="C165" s="529"/>
      <c r="D165" s="529"/>
      <c r="E165" s="529"/>
      <c r="F165" s="529"/>
      <c r="G165" s="529"/>
      <c r="H165" s="529"/>
    </row>
    <row r="166" spans="1:8" ht="9.75">
      <c r="A166" s="529"/>
      <c r="B166" s="529"/>
      <c r="C166" s="529"/>
      <c r="D166" s="529"/>
      <c r="E166" s="529"/>
      <c r="F166" s="529"/>
      <c r="G166" s="529"/>
      <c r="H166" s="529"/>
    </row>
    <row r="167" spans="1:8" ht="9.75">
      <c r="A167" s="529"/>
      <c r="B167" s="529"/>
      <c r="C167" s="529"/>
      <c r="D167" s="529"/>
      <c r="E167" s="529"/>
      <c r="F167" s="529"/>
      <c r="G167" s="529"/>
      <c r="H167" s="529"/>
    </row>
    <row r="168" spans="1:8" ht="9.75">
      <c r="A168" s="529"/>
      <c r="B168" s="529"/>
      <c r="C168" s="529"/>
      <c r="D168" s="529"/>
      <c r="E168" s="529"/>
      <c r="F168" s="529"/>
      <c r="G168" s="529"/>
      <c r="H168" s="529"/>
    </row>
    <row r="169" spans="1:8" ht="9.75">
      <c r="A169" s="529"/>
      <c r="B169" s="529"/>
      <c r="C169" s="529"/>
      <c r="D169" s="529"/>
      <c r="E169" s="529"/>
      <c r="F169" s="529"/>
      <c r="G169" s="529"/>
      <c r="H169" s="529"/>
    </row>
    <row r="170" spans="1:8" ht="9.75">
      <c r="A170" s="529"/>
      <c r="B170" s="529"/>
      <c r="C170" s="529"/>
      <c r="D170" s="529"/>
      <c r="E170" s="529"/>
      <c r="F170" s="529"/>
      <c r="G170" s="529"/>
      <c r="H170" s="529"/>
    </row>
    <row r="171" spans="1:8" ht="9.75">
      <c r="A171" s="529"/>
      <c r="B171" s="529"/>
      <c r="C171" s="529"/>
      <c r="D171" s="529"/>
      <c r="E171" s="529"/>
      <c r="F171" s="529"/>
      <c r="G171" s="529"/>
      <c r="H171" s="529"/>
    </row>
    <row r="172" spans="1:8" ht="9.75">
      <c r="A172" s="529"/>
      <c r="B172" s="529"/>
      <c r="C172" s="529"/>
      <c r="D172" s="529"/>
      <c r="E172" s="529"/>
      <c r="F172" s="529"/>
      <c r="G172" s="529"/>
      <c r="H172" s="529"/>
    </row>
    <row r="173" spans="1:8" ht="9.75">
      <c r="A173" s="529"/>
      <c r="B173" s="529"/>
      <c r="C173" s="529"/>
      <c r="D173" s="529"/>
      <c r="E173" s="529"/>
      <c r="F173" s="529"/>
      <c r="G173" s="529"/>
      <c r="H173" s="529"/>
    </row>
    <row r="174" spans="1:8" ht="9.75">
      <c r="A174" s="529"/>
      <c r="B174" s="529"/>
      <c r="C174" s="529"/>
      <c r="D174" s="529"/>
      <c r="E174" s="529"/>
      <c r="F174" s="529"/>
      <c r="G174" s="529"/>
      <c r="H174" s="529"/>
    </row>
    <row r="175" spans="1:8" ht="9.75">
      <c r="A175" s="529"/>
      <c r="B175" s="529"/>
      <c r="C175" s="529"/>
      <c r="D175" s="529"/>
      <c r="E175" s="529"/>
      <c r="F175" s="529"/>
      <c r="G175" s="529"/>
      <c r="H175" s="529"/>
    </row>
    <row r="176" spans="1:8" ht="9.75">
      <c r="A176" s="529"/>
      <c r="B176" s="529"/>
      <c r="C176" s="529"/>
      <c r="D176" s="529"/>
      <c r="E176" s="529"/>
      <c r="F176" s="529"/>
      <c r="G176" s="529"/>
      <c r="H176" s="529"/>
    </row>
    <row r="177" spans="1:8" ht="9.75">
      <c r="A177" s="529"/>
      <c r="B177" s="529"/>
      <c r="C177" s="529"/>
      <c r="D177" s="529"/>
      <c r="E177" s="529"/>
      <c r="F177" s="529"/>
      <c r="G177" s="529"/>
      <c r="H177" s="529"/>
    </row>
    <row r="178" spans="1:8" ht="9.75">
      <c r="A178" s="529"/>
      <c r="B178" s="529"/>
      <c r="C178" s="529"/>
      <c r="D178" s="529"/>
      <c r="E178" s="529"/>
      <c r="F178" s="529"/>
      <c r="G178" s="529"/>
      <c r="H178" s="529"/>
    </row>
    <row r="179" spans="1:8" ht="9.75">
      <c r="A179" s="529"/>
      <c r="B179" s="529"/>
      <c r="C179" s="529"/>
      <c r="D179" s="529"/>
      <c r="E179" s="529"/>
      <c r="F179" s="529"/>
      <c r="G179" s="529"/>
      <c r="H179" s="529"/>
    </row>
    <row r="180" spans="1:8" ht="9.75">
      <c r="A180" s="529"/>
      <c r="B180" s="529"/>
      <c r="C180" s="529"/>
      <c r="D180" s="529"/>
      <c r="E180" s="529"/>
      <c r="F180" s="529"/>
      <c r="G180" s="529"/>
      <c r="H180" s="529"/>
    </row>
    <row r="181" spans="1:8" ht="9.75">
      <c r="A181" s="529"/>
      <c r="B181" s="529"/>
      <c r="C181" s="529"/>
      <c r="D181" s="529"/>
      <c r="E181" s="529"/>
      <c r="F181" s="529"/>
      <c r="G181" s="529"/>
      <c r="H181" s="529"/>
    </row>
    <row r="182" spans="1:8" ht="9.75">
      <c r="A182" s="529"/>
      <c r="B182" s="529"/>
      <c r="C182" s="529"/>
      <c r="D182" s="529"/>
      <c r="E182" s="529"/>
      <c r="F182" s="529"/>
      <c r="G182" s="529"/>
      <c r="H182" s="529"/>
    </row>
    <row r="183" spans="1:8" ht="9.75">
      <c r="A183" s="529"/>
      <c r="B183" s="529"/>
      <c r="C183" s="529"/>
      <c r="D183" s="529"/>
      <c r="E183" s="529"/>
      <c r="F183" s="529"/>
      <c r="G183" s="529"/>
      <c r="H183" s="529"/>
    </row>
    <row r="184" spans="1:8" ht="9.75">
      <c r="A184" s="529"/>
      <c r="B184" s="529"/>
      <c r="C184" s="529"/>
      <c r="D184" s="529"/>
      <c r="E184" s="529"/>
      <c r="F184" s="529"/>
      <c r="G184" s="529"/>
      <c r="H184" s="529"/>
    </row>
    <row r="185" spans="1:8" ht="9.75">
      <c r="A185" s="529"/>
      <c r="B185" s="529"/>
      <c r="C185" s="529"/>
      <c r="D185" s="529"/>
      <c r="E185" s="529"/>
      <c r="F185" s="529"/>
      <c r="G185" s="529"/>
      <c r="H185" s="529"/>
    </row>
    <row r="186" spans="1:8" ht="9.75">
      <c r="A186" s="529"/>
      <c r="B186" s="529"/>
      <c r="C186" s="529"/>
      <c r="D186" s="529"/>
      <c r="E186" s="529"/>
      <c r="F186" s="529"/>
      <c r="G186" s="529"/>
      <c r="H186" s="529"/>
    </row>
    <row r="187" spans="1:8" ht="9.75">
      <c r="A187" s="529"/>
      <c r="B187" s="529"/>
      <c r="C187" s="529"/>
      <c r="D187" s="529"/>
      <c r="E187" s="529"/>
      <c r="F187" s="529"/>
      <c r="G187" s="529"/>
      <c r="H187" s="529"/>
    </row>
    <row r="188" spans="1:8" ht="9.75">
      <c r="A188" s="529"/>
      <c r="B188" s="529"/>
      <c r="C188" s="529"/>
      <c r="D188" s="529"/>
      <c r="E188" s="529"/>
      <c r="F188" s="529"/>
      <c r="G188" s="529"/>
      <c r="H188" s="529"/>
    </row>
    <row r="189" spans="1:8" ht="9.75">
      <c r="A189" s="529"/>
      <c r="B189" s="529"/>
      <c r="C189" s="529"/>
      <c r="D189" s="529"/>
      <c r="E189" s="529"/>
      <c r="F189" s="529"/>
      <c r="G189" s="529"/>
      <c r="H189" s="529"/>
    </row>
    <row r="190" spans="1:8" ht="9.75">
      <c r="A190" s="529"/>
      <c r="B190" s="529"/>
      <c r="C190" s="529"/>
      <c r="D190" s="529"/>
      <c r="E190" s="529"/>
      <c r="F190" s="529"/>
      <c r="G190" s="529"/>
      <c r="H190" s="529"/>
    </row>
    <row r="191" spans="1:8" ht="9.75">
      <c r="A191" s="529"/>
      <c r="B191" s="529"/>
      <c r="C191" s="529"/>
      <c r="D191" s="529"/>
      <c r="E191" s="529"/>
      <c r="F191" s="529"/>
      <c r="G191" s="529"/>
      <c r="H191" s="529"/>
    </row>
    <row r="192" spans="1:8" ht="9.75">
      <c r="A192" s="529"/>
      <c r="B192" s="529"/>
      <c r="C192" s="529"/>
      <c r="D192" s="529"/>
      <c r="E192" s="529"/>
      <c r="F192" s="529"/>
      <c r="G192" s="529"/>
      <c r="H192" s="529"/>
    </row>
    <row r="193" spans="1:8" ht="9.75">
      <c r="A193" s="529"/>
      <c r="B193" s="529"/>
      <c r="C193" s="529"/>
      <c r="D193" s="529"/>
      <c r="E193" s="529"/>
      <c r="F193" s="529"/>
      <c r="G193" s="529"/>
      <c r="H193" s="529"/>
    </row>
    <row r="194" spans="1:8" ht="9.75">
      <c r="A194" s="529"/>
      <c r="B194" s="529"/>
      <c r="C194" s="529"/>
      <c r="D194" s="529"/>
      <c r="E194" s="529"/>
      <c r="F194" s="529"/>
      <c r="G194" s="529"/>
      <c r="H194" s="529"/>
    </row>
    <row r="195" spans="1:8" ht="9.75">
      <c r="A195" s="529"/>
      <c r="B195" s="529"/>
      <c r="C195" s="529"/>
      <c r="D195" s="529"/>
      <c r="E195" s="529"/>
      <c r="F195" s="529"/>
      <c r="G195" s="529"/>
      <c r="H195" s="529"/>
    </row>
    <row r="196" spans="1:8" ht="9.75">
      <c r="A196" s="529"/>
      <c r="B196" s="529"/>
      <c r="C196" s="529"/>
      <c r="D196" s="529"/>
      <c r="E196" s="529"/>
      <c r="F196" s="529"/>
      <c r="G196" s="529"/>
      <c r="H196" s="529"/>
    </row>
    <row r="197" spans="1:8" ht="9.75">
      <c r="A197" s="529"/>
      <c r="B197" s="529"/>
      <c r="C197" s="529"/>
      <c r="D197" s="529"/>
      <c r="E197" s="529"/>
      <c r="F197" s="529"/>
      <c r="G197" s="529"/>
      <c r="H197" s="529"/>
    </row>
    <row r="198" spans="1:8" ht="9.75">
      <c r="A198" s="529"/>
      <c r="B198" s="529"/>
      <c r="C198" s="529"/>
      <c r="D198" s="529"/>
      <c r="E198" s="529"/>
      <c r="F198" s="529"/>
      <c r="G198" s="529"/>
      <c r="H198" s="529"/>
    </row>
    <row r="199" spans="1:8" ht="9.75">
      <c r="A199" s="529"/>
      <c r="B199" s="529"/>
      <c r="C199" s="529"/>
      <c r="D199" s="529"/>
      <c r="E199" s="529"/>
      <c r="F199" s="529"/>
      <c r="G199" s="529"/>
      <c r="H199" s="529"/>
    </row>
    <row r="200" spans="1:8" ht="9.75">
      <c r="A200" s="529"/>
      <c r="B200" s="529"/>
      <c r="C200" s="529"/>
      <c r="D200" s="529"/>
      <c r="E200" s="529"/>
      <c r="F200" s="529"/>
      <c r="G200" s="529"/>
      <c r="H200" s="529"/>
    </row>
    <row r="201" spans="1:8" ht="9.75">
      <c r="A201" s="529"/>
      <c r="B201" s="529"/>
      <c r="C201" s="529"/>
      <c r="D201" s="529"/>
      <c r="E201" s="529"/>
      <c r="F201" s="529"/>
      <c r="G201" s="529"/>
      <c r="H201" s="529"/>
    </row>
    <row r="202" spans="1:8" ht="9.75">
      <c r="A202" s="529"/>
      <c r="B202" s="529"/>
      <c r="C202" s="529"/>
      <c r="D202" s="529"/>
      <c r="E202" s="529"/>
      <c r="F202" s="529"/>
      <c r="G202" s="529"/>
      <c r="H202" s="529"/>
    </row>
    <row r="203" spans="1:8" ht="9.75">
      <c r="A203" s="529"/>
      <c r="B203" s="529"/>
      <c r="C203" s="529"/>
      <c r="D203" s="529"/>
      <c r="E203" s="529"/>
      <c r="F203" s="529"/>
      <c r="G203" s="529"/>
      <c r="H203" s="529"/>
    </row>
    <row r="204" spans="1:8" ht="9.75">
      <c r="A204" s="529"/>
      <c r="B204" s="529"/>
      <c r="C204" s="529"/>
      <c r="D204" s="529"/>
      <c r="E204" s="529"/>
      <c r="F204" s="529"/>
      <c r="G204" s="529"/>
      <c r="H204" s="529"/>
    </row>
    <row r="205" spans="1:8" ht="9.75">
      <c r="A205" s="529"/>
      <c r="B205" s="529"/>
      <c r="C205" s="529"/>
      <c r="D205" s="529"/>
      <c r="E205" s="529"/>
      <c r="F205" s="529"/>
      <c r="G205" s="529"/>
      <c r="H205" s="529"/>
    </row>
    <row r="206" spans="1:8" ht="9.75">
      <c r="A206" s="529"/>
      <c r="B206" s="529"/>
      <c r="C206" s="529"/>
      <c r="D206" s="529"/>
      <c r="E206" s="529"/>
      <c r="F206" s="529"/>
      <c r="G206" s="529"/>
      <c r="H206" s="529"/>
    </row>
    <row r="207" spans="1:8" ht="9.75">
      <c r="A207" s="529"/>
      <c r="B207" s="529"/>
      <c r="C207" s="529"/>
      <c r="D207" s="529"/>
      <c r="E207" s="529"/>
      <c r="F207" s="529"/>
      <c r="G207" s="529"/>
      <c r="H207" s="529"/>
    </row>
    <row r="208" spans="1:8" ht="9.75">
      <c r="A208" s="529"/>
      <c r="B208" s="529"/>
      <c r="C208" s="529"/>
      <c r="D208" s="529"/>
      <c r="E208" s="529"/>
      <c r="F208" s="529"/>
      <c r="G208" s="529"/>
      <c r="H208" s="529"/>
    </row>
    <row r="209" spans="1:8" ht="9.75">
      <c r="A209" s="529"/>
      <c r="B209" s="529"/>
      <c r="C209" s="529"/>
      <c r="D209" s="529"/>
      <c r="E209" s="529"/>
      <c r="F209" s="529"/>
      <c r="G209" s="529"/>
      <c r="H209" s="529"/>
    </row>
    <row r="210" spans="1:8" ht="9.75">
      <c r="A210" s="529"/>
      <c r="B210" s="529"/>
      <c r="C210" s="529"/>
      <c r="D210" s="529"/>
      <c r="E210" s="529"/>
      <c r="F210" s="529"/>
      <c r="G210" s="529"/>
      <c r="H210" s="529"/>
    </row>
    <row r="211" spans="1:8" ht="9.75">
      <c r="A211" s="529"/>
      <c r="B211" s="529"/>
      <c r="C211" s="529"/>
      <c r="D211" s="529"/>
      <c r="E211" s="529"/>
      <c r="F211" s="529"/>
      <c r="G211" s="529"/>
      <c r="H211" s="529"/>
    </row>
    <row r="212" spans="1:8" ht="9.75">
      <c r="A212" s="529"/>
      <c r="B212" s="529"/>
      <c r="C212" s="529"/>
      <c r="D212" s="529"/>
      <c r="E212" s="529"/>
      <c r="F212" s="529"/>
      <c r="G212" s="529"/>
      <c r="H212" s="529"/>
    </row>
    <row r="213" spans="1:8" ht="9.75">
      <c r="A213" s="529"/>
      <c r="B213" s="529"/>
      <c r="C213" s="529"/>
      <c r="D213" s="529"/>
      <c r="E213" s="529"/>
      <c r="F213" s="529"/>
      <c r="G213" s="529"/>
      <c r="H213" s="529"/>
    </row>
    <row r="214" spans="1:8" ht="9.75">
      <c r="A214" s="529"/>
      <c r="B214" s="529"/>
      <c r="C214" s="529"/>
      <c r="D214" s="529"/>
      <c r="E214" s="529"/>
      <c r="F214" s="529"/>
      <c r="G214" s="529"/>
      <c r="H214" s="529"/>
    </row>
    <row r="215" spans="1:8" ht="9.75">
      <c r="A215" s="529"/>
      <c r="B215" s="529"/>
      <c r="C215" s="529"/>
      <c r="D215" s="529"/>
      <c r="E215" s="529"/>
      <c r="F215" s="529"/>
      <c r="G215" s="529"/>
      <c r="H215" s="529"/>
    </row>
    <row r="216" spans="1:8" ht="9.75">
      <c r="A216" s="529"/>
      <c r="B216" s="529"/>
      <c r="C216" s="529"/>
      <c r="D216" s="529"/>
      <c r="E216" s="529"/>
      <c r="F216" s="529"/>
      <c r="G216" s="529"/>
      <c r="H216" s="529"/>
    </row>
    <row r="217" spans="1:8" ht="9.75">
      <c r="A217" s="529"/>
      <c r="B217" s="529"/>
      <c r="C217" s="529"/>
      <c r="D217" s="529"/>
      <c r="E217" s="529"/>
      <c r="F217" s="529"/>
      <c r="G217" s="529"/>
      <c r="H217" s="529"/>
    </row>
    <row r="218" spans="1:8" ht="9.75">
      <c r="A218" s="529"/>
      <c r="B218" s="529"/>
      <c r="C218" s="529"/>
      <c r="D218" s="529"/>
      <c r="E218" s="529"/>
      <c r="F218" s="529"/>
      <c r="G218" s="529"/>
      <c r="H218" s="529"/>
    </row>
    <row r="219" spans="1:8" ht="9.75">
      <c r="A219" s="529"/>
      <c r="B219" s="529"/>
      <c r="C219" s="529"/>
      <c r="D219" s="529"/>
      <c r="E219" s="529"/>
      <c r="F219" s="529"/>
      <c r="G219" s="529"/>
      <c r="H219" s="529"/>
    </row>
    <row r="220" spans="1:8" ht="9.75">
      <c r="A220" s="529"/>
      <c r="B220" s="529"/>
      <c r="C220" s="529"/>
      <c r="D220" s="529"/>
      <c r="E220" s="529"/>
      <c r="F220" s="529"/>
      <c r="G220" s="529"/>
      <c r="H220" s="529"/>
    </row>
    <row r="221" spans="1:8" ht="9.75">
      <c r="A221" s="529"/>
      <c r="B221" s="529"/>
      <c r="C221" s="529"/>
      <c r="D221" s="529"/>
      <c r="E221" s="529"/>
      <c r="F221" s="529"/>
      <c r="G221" s="529"/>
      <c r="H221" s="529"/>
    </row>
    <row r="222" spans="1:8" ht="9.75">
      <c r="A222" s="529"/>
      <c r="B222" s="529"/>
      <c r="C222" s="529"/>
      <c r="D222" s="529"/>
      <c r="E222" s="529"/>
      <c r="F222" s="529"/>
      <c r="G222" s="529"/>
      <c r="H222" s="529"/>
    </row>
    <row r="223" spans="1:8" ht="9.75">
      <c r="A223" s="529"/>
      <c r="B223" s="529"/>
      <c r="C223" s="529"/>
      <c r="D223" s="529"/>
      <c r="E223" s="529"/>
      <c r="F223" s="529"/>
      <c r="G223" s="529"/>
      <c r="H223" s="529"/>
    </row>
    <row r="224" spans="1:8" ht="9.75">
      <c r="A224" s="529"/>
      <c r="B224" s="529"/>
      <c r="C224" s="529"/>
      <c r="D224" s="529"/>
      <c r="E224" s="529"/>
      <c r="F224" s="529"/>
      <c r="G224" s="529"/>
      <c r="H224" s="529"/>
    </row>
    <row r="225" spans="1:8" ht="9.75">
      <c r="A225" s="529"/>
      <c r="B225" s="529"/>
      <c r="C225" s="529"/>
      <c r="D225" s="529"/>
      <c r="E225" s="529"/>
      <c r="F225" s="529"/>
      <c r="G225" s="529"/>
      <c r="H225" s="529"/>
    </row>
    <row r="226" spans="1:8" ht="9.75">
      <c r="A226" s="529"/>
      <c r="B226" s="529"/>
      <c r="C226" s="529"/>
      <c r="D226" s="529"/>
      <c r="E226" s="529"/>
      <c r="F226" s="529"/>
      <c r="G226" s="529"/>
      <c r="H226" s="529"/>
    </row>
    <row r="227" spans="1:8" ht="9.75">
      <c r="A227" s="529"/>
      <c r="B227" s="529"/>
      <c r="C227" s="529"/>
      <c r="D227" s="529"/>
      <c r="E227" s="529"/>
      <c r="F227" s="529"/>
      <c r="G227" s="529"/>
      <c r="H227" s="529"/>
    </row>
    <row r="228" spans="1:8" ht="9.75">
      <c r="A228" s="529"/>
      <c r="B228" s="529"/>
      <c r="C228" s="529"/>
      <c r="D228" s="529"/>
      <c r="E228" s="529"/>
      <c r="F228" s="529"/>
      <c r="G228" s="529"/>
      <c r="H228" s="529"/>
    </row>
    <row r="229" spans="1:8" ht="9.75">
      <c r="A229" s="529"/>
      <c r="B229" s="529"/>
      <c r="C229" s="529"/>
      <c r="D229" s="529"/>
      <c r="E229" s="529"/>
      <c r="F229" s="529"/>
      <c r="G229" s="529"/>
      <c r="H229" s="529"/>
    </row>
    <row r="230" spans="1:8" ht="9.75">
      <c r="A230" s="529"/>
      <c r="B230" s="529"/>
      <c r="C230" s="529"/>
      <c r="D230" s="529"/>
      <c r="E230" s="529"/>
      <c r="F230" s="529"/>
      <c r="G230" s="529"/>
      <c r="H230" s="529"/>
    </row>
    <row r="231" spans="1:8" ht="9.75">
      <c r="A231" s="529"/>
      <c r="B231" s="529"/>
      <c r="C231" s="529"/>
      <c r="D231" s="529"/>
      <c r="E231" s="529"/>
      <c r="F231" s="529"/>
      <c r="G231" s="529"/>
      <c r="H231" s="529"/>
    </row>
    <row r="232" spans="1:8" ht="9.75">
      <c r="A232" s="529"/>
      <c r="B232" s="529"/>
      <c r="C232" s="529"/>
      <c r="D232" s="529"/>
      <c r="E232" s="529"/>
      <c r="F232" s="529"/>
      <c r="G232" s="529"/>
      <c r="H232" s="529"/>
    </row>
    <row r="233" spans="1:8" ht="9.75">
      <c r="A233" s="529"/>
      <c r="B233" s="529"/>
      <c r="C233" s="529"/>
      <c r="D233" s="529"/>
      <c r="E233" s="529"/>
      <c r="F233" s="529"/>
      <c r="G233" s="529"/>
      <c r="H233" s="529"/>
    </row>
    <row r="234" spans="1:8" ht="9.75">
      <c r="A234" s="529"/>
      <c r="B234" s="529"/>
      <c r="C234" s="529"/>
      <c r="D234" s="529"/>
      <c r="E234" s="529"/>
      <c r="F234" s="529"/>
      <c r="G234" s="529"/>
      <c r="H234" s="529"/>
    </row>
    <row r="235" spans="1:8" ht="9.75">
      <c r="A235" s="529"/>
      <c r="B235" s="529"/>
      <c r="C235" s="529"/>
      <c r="D235" s="529"/>
      <c r="E235" s="529"/>
      <c r="F235" s="529"/>
      <c r="G235" s="529"/>
      <c r="H235" s="529"/>
    </row>
    <row r="236" spans="1:8" ht="9.75">
      <c r="A236" s="529"/>
      <c r="B236" s="529"/>
      <c r="C236" s="529"/>
      <c r="D236" s="529"/>
      <c r="E236" s="529"/>
      <c r="F236" s="529"/>
      <c r="G236" s="529"/>
      <c r="H236" s="529"/>
    </row>
    <row r="237" spans="1:8" ht="9.75">
      <c r="A237" s="529"/>
      <c r="B237" s="529"/>
      <c r="C237" s="529"/>
      <c r="D237" s="529"/>
      <c r="E237" s="529"/>
      <c r="F237" s="529"/>
      <c r="G237" s="529"/>
      <c r="H237" s="529"/>
    </row>
    <row r="238" spans="1:8" ht="9.75">
      <c r="A238" s="529"/>
      <c r="B238" s="529"/>
      <c r="C238" s="529"/>
      <c r="D238" s="529"/>
      <c r="E238" s="529"/>
      <c r="F238" s="529"/>
      <c r="G238" s="529"/>
      <c r="H238" s="529"/>
    </row>
    <row r="239" spans="1:8" ht="9.75">
      <c r="A239" s="529"/>
      <c r="B239" s="529"/>
      <c r="C239" s="529"/>
      <c r="D239" s="529"/>
      <c r="E239" s="529"/>
      <c r="F239" s="529"/>
      <c r="G239" s="529"/>
      <c r="H239" s="529"/>
    </row>
    <row r="240" spans="1:8" ht="9.75">
      <c r="A240" s="529"/>
      <c r="B240" s="529"/>
      <c r="C240" s="529"/>
      <c r="D240" s="529"/>
      <c r="E240" s="529"/>
      <c r="F240" s="529"/>
      <c r="G240" s="529"/>
      <c r="H240" s="529"/>
    </row>
    <row r="241" spans="1:8" ht="9.75">
      <c r="A241" s="529"/>
      <c r="B241" s="529"/>
      <c r="C241" s="529"/>
      <c r="D241" s="529"/>
      <c r="E241" s="529"/>
      <c r="F241" s="529"/>
      <c r="G241" s="529"/>
      <c r="H241" s="529"/>
    </row>
    <row r="242" spans="1:8" ht="9.75">
      <c r="A242" s="529"/>
      <c r="B242" s="529"/>
      <c r="C242" s="529"/>
      <c r="D242" s="529"/>
      <c r="E242" s="529"/>
      <c r="F242" s="529"/>
      <c r="G242" s="529"/>
      <c r="H242" s="529"/>
    </row>
    <row r="243" spans="1:8" ht="9.75">
      <c r="A243" s="529"/>
      <c r="B243" s="529"/>
      <c r="C243" s="529"/>
      <c r="D243" s="529"/>
      <c r="E243" s="529"/>
      <c r="F243" s="529"/>
      <c r="G243" s="529"/>
      <c r="H243" s="529"/>
    </row>
    <row r="244" spans="1:8" ht="9.75">
      <c r="A244" s="529"/>
      <c r="B244" s="529"/>
      <c r="C244" s="529"/>
      <c r="D244" s="529"/>
      <c r="E244" s="529"/>
      <c r="F244" s="529"/>
      <c r="G244" s="529"/>
      <c r="H244" s="529"/>
    </row>
    <row r="245" spans="1:8" ht="9.75">
      <c r="A245" s="529"/>
      <c r="B245" s="529"/>
      <c r="C245" s="529"/>
      <c r="D245" s="529"/>
      <c r="E245" s="529"/>
      <c r="F245" s="529"/>
      <c r="G245" s="529"/>
      <c r="H245" s="529"/>
    </row>
    <row r="246" spans="1:8" ht="9.75">
      <c r="A246" s="529"/>
      <c r="B246" s="529"/>
      <c r="C246" s="529"/>
      <c r="D246" s="529"/>
      <c r="E246" s="529"/>
      <c r="F246" s="529"/>
      <c r="G246" s="529"/>
      <c r="H246" s="529"/>
    </row>
    <row r="247" spans="1:8" ht="9.75">
      <c r="A247" s="529"/>
      <c r="B247" s="529"/>
      <c r="C247" s="529"/>
      <c r="D247" s="529"/>
      <c r="E247" s="529"/>
      <c r="F247" s="529"/>
      <c r="G247" s="529"/>
      <c r="H247" s="529"/>
    </row>
    <row r="248" spans="1:8" ht="9.75">
      <c r="A248" s="529"/>
      <c r="B248" s="529"/>
      <c r="C248" s="529"/>
      <c r="D248" s="529"/>
      <c r="E248" s="529"/>
      <c r="F248" s="529"/>
      <c r="G248" s="529"/>
      <c r="H248" s="529"/>
    </row>
    <row r="249" spans="1:8" ht="9.75">
      <c r="A249" s="529"/>
      <c r="B249" s="529"/>
      <c r="C249" s="529"/>
      <c r="D249" s="529"/>
      <c r="E249" s="529"/>
      <c r="F249" s="529"/>
      <c r="G249" s="529"/>
      <c r="H249" s="529"/>
    </row>
    <row r="250" spans="1:8" ht="9.75">
      <c r="A250" s="529"/>
      <c r="B250" s="529"/>
      <c r="C250" s="529"/>
      <c r="D250" s="529"/>
      <c r="E250" s="529"/>
      <c r="F250" s="529"/>
      <c r="G250" s="529"/>
      <c r="H250" s="529"/>
    </row>
    <row r="251" spans="1:8" ht="9.75">
      <c r="A251" s="529"/>
      <c r="B251" s="529"/>
      <c r="C251" s="529"/>
      <c r="D251" s="529"/>
      <c r="E251" s="529"/>
      <c r="F251" s="529"/>
      <c r="G251" s="529"/>
      <c r="H251" s="529"/>
    </row>
    <row r="252" spans="1:8" ht="9.75">
      <c r="A252" s="529"/>
      <c r="B252" s="529"/>
      <c r="C252" s="529"/>
      <c r="D252" s="529"/>
      <c r="E252" s="529"/>
      <c r="F252" s="529"/>
      <c r="G252" s="529"/>
      <c r="H252" s="529"/>
    </row>
    <row r="253" spans="1:8" ht="9.75">
      <c r="A253" s="529"/>
      <c r="B253" s="529"/>
      <c r="C253" s="529"/>
      <c r="D253" s="529"/>
      <c r="E253" s="529"/>
      <c r="F253" s="529"/>
      <c r="G253" s="529"/>
      <c r="H253" s="529"/>
    </row>
    <row r="254" spans="1:8" ht="9.75">
      <c r="A254" s="529"/>
      <c r="B254" s="529"/>
      <c r="C254" s="529"/>
      <c r="D254" s="529"/>
      <c r="E254" s="529"/>
      <c r="F254" s="529"/>
      <c r="G254" s="529"/>
      <c r="H254" s="529"/>
    </row>
    <row r="255" spans="1:8" ht="9.75">
      <c r="A255" s="529"/>
      <c r="B255" s="529"/>
      <c r="C255" s="529"/>
      <c r="D255" s="529"/>
      <c r="E255" s="529"/>
      <c r="F255" s="529"/>
      <c r="G255" s="529"/>
      <c r="H255" s="529"/>
    </row>
    <row r="256" spans="1:8" ht="9.75">
      <c r="A256" s="529"/>
      <c r="B256" s="529"/>
      <c r="C256" s="529"/>
      <c r="D256" s="529"/>
      <c r="E256" s="529"/>
      <c r="F256" s="529"/>
      <c r="G256" s="529"/>
      <c r="H256" s="529"/>
    </row>
    <row r="257" spans="1:8" ht="9.75">
      <c r="A257" s="529"/>
      <c r="B257" s="529"/>
      <c r="C257" s="529"/>
      <c r="D257" s="529"/>
      <c r="E257" s="529"/>
      <c r="F257" s="529"/>
      <c r="G257" s="529"/>
      <c r="H257" s="529"/>
    </row>
    <row r="258" spans="1:8" ht="9.75">
      <c r="A258" s="529"/>
      <c r="B258" s="529"/>
      <c r="C258" s="529"/>
      <c r="D258" s="529"/>
      <c r="E258" s="529"/>
      <c r="F258" s="529"/>
      <c r="G258" s="529"/>
      <c r="H258" s="529"/>
    </row>
    <row r="259" spans="1:8" ht="9.75">
      <c r="A259" s="529"/>
      <c r="B259" s="529"/>
      <c r="C259" s="529"/>
      <c r="D259" s="529"/>
      <c r="E259" s="529"/>
      <c r="F259" s="529"/>
      <c r="G259" s="529"/>
      <c r="H259" s="529"/>
    </row>
    <row r="260" spans="1:8" ht="9.75">
      <c r="A260" s="529"/>
      <c r="B260" s="529"/>
      <c r="C260" s="529"/>
      <c r="D260" s="529"/>
      <c r="E260" s="529"/>
      <c r="F260" s="529"/>
      <c r="G260" s="529"/>
      <c r="H260" s="529"/>
    </row>
    <row r="261" spans="1:8" ht="9.75">
      <c r="A261" s="529"/>
      <c r="B261" s="529"/>
      <c r="C261" s="529"/>
      <c r="D261" s="529"/>
      <c r="E261" s="529"/>
      <c r="F261" s="529"/>
      <c r="G261" s="529"/>
      <c r="H261" s="529"/>
    </row>
    <row r="262" spans="1:8" ht="9.75">
      <c r="A262" s="529"/>
      <c r="B262" s="529"/>
      <c r="C262" s="529"/>
      <c r="D262" s="529"/>
      <c r="E262" s="529"/>
      <c r="F262" s="529"/>
      <c r="G262" s="529"/>
      <c r="H262" s="529"/>
    </row>
    <row r="263" spans="1:8" ht="9.75">
      <c r="A263" s="529"/>
      <c r="B263" s="529"/>
      <c r="C263" s="529"/>
      <c r="D263" s="529"/>
      <c r="E263" s="529"/>
      <c r="F263" s="529"/>
      <c r="G263" s="529"/>
      <c r="H263" s="529"/>
    </row>
    <row r="264" spans="1:8" ht="9.75">
      <c r="A264" s="529"/>
      <c r="B264" s="529"/>
      <c r="C264" s="529"/>
      <c r="D264" s="529"/>
      <c r="E264" s="529"/>
      <c r="F264" s="529"/>
      <c r="G264" s="529"/>
      <c r="H264" s="529"/>
    </row>
    <row r="265" spans="1:8" ht="9.75">
      <c r="A265" s="529"/>
      <c r="B265" s="529"/>
      <c r="C265" s="529"/>
      <c r="D265" s="529"/>
      <c r="E265" s="529"/>
      <c r="F265" s="529"/>
      <c r="G265" s="529"/>
      <c r="H265" s="529"/>
    </row>
    <row r="266" spans="1:8" ht="9.75">
      <c r="A266" s="529"/>
      <c r="B266" s="529"/>
      <c r="C266" s="529"/>
      <c r="D266" s="529"/>
      <c r="E266" s="529"/>
      <c r="F266" s="529"/>
      <c r="G266" s="529"/>
      <c r="H266" s="529"/>
    </row>
    <row r="267" spans="1:8" ht="9.75">
      <c r="A267" s="529"/>
      <c r="B267" s="529"/>
      <c r="C267" s="529"/>
      <c r="D267" s="529"/>
      <c r="E267" s="529"/>
      <c r="F267" s="529"/>
      <c r="G267" s="529"/>
      <c r="H267" s="529"/>
    </row>
    <row r="268" spans="1:8" ht="9.75">
      <c r="A268" s="529"/>
      <c r="B268" s="529"/>
      <c r="C268" s="529"/>
      <c r="D268" s="529"/>
      <c r="E268" s="529"/>
      <c r="F268" s="529"/>
      <c r="G268" s="529"/>
      <c r="H268" s="529"/>
    </row>
    <row r="269" spans="1:8" ht="9.75">
      <c r="A269" s="529"/>
      <c r="B269" s="529"/>
      <c r="C269" s="529"/>
      <c r="D269" s="529"/>
      <c r="E269" s="529"/>
      <c r="F269" s="529"/>
      <c r="G269" s="529"/>
      <c r="H269" s="529"/>
    </row>
    <row r="270" spans="1:8" ht="9.75">
      <c r="A270" s="529"/>
      <c r="B270" s="529"/>
      <c r="C270" s="529"/>
      <c r="D270" s="529"/>
      <c r="E270" s="529"/>
      <c r="F270" s="529"/>
      <c r="G270" s="529"/>
      <c r="H270" s="529"/>
    </row>
    <row r="271" spans="1:8" ht="9.75">
      <c r="A271" s="529"/>
      <c r="B271" s="529"/>
      <c r="C271" s="529"/>
      <c r="D271" s="529"/>
      <c r="E271" s="529"/>
      <c r="F271" s="529"/>
      <c r="G271" s="529"/>
      <c r="H271" s="529"/>
    </row>
    <row r="272" spans="1:8" ht="9.75">
      <c r="A272" s="529"/>
      <c r="B272" s="529"/>
      <c r="C272" s="529"/>
      <c r="D272" s="529"/>
      <c r="E272" s="529"/>
      <c r="F272" s="529"/>
      <c r="G272" s="529"/>
      <c r="H272" s="529"/>
    </row>
    <row r="273" spans="1:8" ht="9.75">
      <c r="A273" s="529"/>
      <c r="B273" s="529"/>
      <c r="C273" s="529"/>
      <c r="D273" s="529"/>
      <c r="E273" s="529"/>
      <c r="F273" s="529"/>
      <c r="G273" s="529"/>
      <c r="H273" s="529"/>
    </row>
    <row r="274" spans="1:8" ht="9.75">
      <c r="A274" s="529"/>
      <c r="B274" s="529"/>
      <c r="C274" s="529"/>
      <c r="D274" s="529"/>
      <c r="E274" s="529"/>
      <c r="F274" s="529"/>
      <c r="G274" s="529"/>
      <c r="H274" s="529"/>
    </row>
    <row r="275" spans="1:8" ht="9.75">
      <c r="A275" s="529"/>
      <c r="B275" s="529"/>
      <c r="C275" s="529"/>
      <c r="D275" s="529"/>
      <c r="E275" s="529"/>
      <c r="F275" s="529"/>
      <c r="G275" s="529"/>
      <c r="H275" s="529"/>
    </row>
    <row r="276" spans="1:8" ht="9.75">
      <c r="A276" s="529"/>
      <c r="B276" s="529"/>
      <c r="C276" s="529"/>
      <c r="D276" s="529"/>
      <c r="E276" s="529"/>
      <c r="F276" s="529"/>
      <c r="G276" s="529"/>
      <c r="H276" s="529"/>
    </row>
    <row r="277" spans="1:8" ht="9.75">
      <c r="A277" s="529"/>
      <c r="B277" s="529"/>
      <c r="C277" s="529"/>
      <c r="D277" s="529"/>
      <c r="E277" s="529"/>
      <c r="F277" s="529"/>
      <c r="G277" s="529"/>
      <c r="H277" s="529"/>
    </row>
    <row r="278" spans="1:8" ht="9.75">
      <c r="A278" s="529"/>
      <c r="B278" s="529"/>
      <c r="C278" s="529"/>
      <c r="D278" s="529"/>
      <c r="E278" s="529"/>
      <c r="F278" s="529"/>
      <c r="G278" s="529"/>
      <c r="H278" s="529"/>
    </row>
    <row r="279" spans="1:8" ht="9.75">
      <c r="A279" s="529"/>
      <c r="B279" s="529"/>
      <c r="C279" s="529"/>
      <c r="D279" s="529"/>
      <c r="E279" s="529"/>
      <c r="F279" s="529"/>
      <c r="G279" s="529"/>
      <c r="H279" s="529"/>
    </row>
    <row r="280" spans="1:8" ht="9.75">
      <c r="A280" s="529"/>
      <c r="B280" s="529"/>
      <c r="C280" s="529"/>
      <c r="D280" s="529"/>
      <c r="E280" s="529"/>
      <c r="F280" s="529"/>
      <c r="G280" s="529"/>
      <c r="H280" s="529"/>
    </row>
    <row r="281" spans="1:8" ht="9.75">
      <c r="A281" s="529"/>
      <c r="B281" s="529"/>
      <c r="C281" s="529"/>
      <c r="D281" s="529"/>
      <c r="E281" s="529"/>
      <c r="F281" s="529"/>
      <c r="G281" s="529"/>
      <c r="H281" s="529"/>
    </row>
    <row r="282" spans="1:8" ht="9.75">
      <c r="A282" s="529"/>
      <c r="B282" s="529"/>
      <c r="C282" s="529"/>
      <c r="D282" s="529"/>
      <c r="E282" s="529"/>
      <c r="F282" s="529"/>
      <c r="G282" s="529"/>
      <c r="H282" s="529"/>
    </row>
    <row r="283" spans="1:8" ht="9.75">
      <c r="A283" s="529"/>
      <c r="B283" s="529"/>
      <c r="C283" s="529"/>
      <c r="D283" s="529"/>
      <c r="E283" s="529"/>
      <c r="F283" s="529"/>
      <c r="G283" s="529"/>
      <c r="H283" s="529"/>
    </row>
    <row r="284" spans="1:8" ht="9.75">
      <c r="A284" s="529"/>
      <c r="B284" s="529"/>
      <c r="C284" s="529"/>
      <c r="D284" s="529"/>
      <c r="E284" s="529"/>
      <c r="F284" s="529"/>
      <c r="G284" s="529"/>
      <c r="H284" s="529"/>
    </row>
    <row r="285" spans="1:8" ht="9.75">
      <c r="A285" s="529"/>
      <c r="B285" s="529"/>
      <c r="C285" s="529"/>
      <c r="D285" s="529"/>
      <c r="E285" s="529"/>
      <c r="F285" s="529"/>
      <c r="G285" s="529"/>
      <c r="H285" s="529"/>
    </row>
    <row r="286" spans="1:8" ht="9.75">
      <c r="A286" s="529"/>
      <c r="B286" s="529"/>
      <c r="C286" s="529"/>
      <c r="D286" s="529"/>
      <c r="E286" s="529"/>
      <c r="F286" s="529"/>
      <c r="G286" s="529"/>
      <c r="H286" s="529"/>
    </row>
    <row r="287" spans="1:8" ht="9.75">
      <c r="A287" s="529"/>
      <c r="B287" s="529"/>
      <c r="C287" s="529"/>
      <c r="D287" s="529"/>
      <c r="E287" s="529"/>
      <c r="F287" s="529"/>
      <c r="G287" s="529"/>
      <c r="H287" s="529"/>
    </row>
    <row r="288" spans="1:8" ht="9.75">
      <c r="A288" s="529"/>
      <c r="B288" s="529"/>
      <c r="C288" s="529"/>
      <c r="D288" s="529"/>
      <c r="E288" s="529"/>
      <c r="F288" s="529"/>
      <c r="G288" s="529"/>
      <c r="H288" s="529"/>
    </row>
    <row r="289" spans="1:8" ht="9.75">
      <c r="A289" s="529"/>
      <c r="B289" s="529"/>
      <c r="C289" s="529"/>
      <c r="D289" s="529"/>
      <c r="E289" s="529"/>
      <c r="F289" s="529"/>
      <c r="G289" s="529"/>
      <c r="H289" s="529"/>
    </row>
    <row r="290" spans="1:8" ht="9.75">
      <c r="A290" s="529"/>
      <c r="B290" s="529"/>
      <c r="C290" s="529"/>
      <c r="D290" s="529"/>
      <c r="E290" s="529"/>
      <c r="F290" s="529"/>
      <c r="G290" s="529"/>
      <c r="H290" s="529"/>
    </row>
    <row r="291" spans="1:8" ht="9.75">
      <c r="A291" s="529"/>
      <c r="B291" s="529"/>
      <c r="C291" s="529"/>
      <c r="D291" s="529"/>
      <c r="E291" s="529"/>
      <c r="F291" s="529"/>
      <c r="G291" s="529"/>
      <c r="H291" s="529"/>
    </row>
    <row r="292" spans="1:8" ht="9.75">
      <c r="A292" s="529"/>
      <c r="B292" s="529"/>
      <c r="C292" s="529"/>
      <c r="D292" s="529"/>
      <c r="E292" s="529"/>
      <c r="F292" s="529"/>
      <c r="G292" s="529"/>
      <c r="H292" s="529"/>
    </row>
    <row r="293" spans="1:8" ht="9.75">
      <c r="A293" s="529"/>
      <c r="B293" s="529"/>
      <c r="C293" s="529"/>
      <c r="D293" s="529"/>
      <c r="E293" s="529"/>
      <c r="F293" s="529"/>
      <c r="G293" s="529"/>
      <c r="H293" s="529"/>
    </row>
    <row r="294" spans="1:8" ht="9.75">
      <c r="A294" s="529"/>
      <c r="B294" s="529"/>
      <c r="C294" s="529"/>
      <c r="D294" s="529"/>
      <c r="E294" s="529"/>
      <c r="F294" s="529"/>
      <c r="G294" s="529"/>
      <c r="H294" s="529"/>
    </row>
    <row r="295" spans="1:8" ht="9.75">
      <c r="A295" s="529"/>
      <c r="B295" s="529"/>
      <c r="C295" s="529"/>
      <c r="D295" s="529"/>
      <c r="E295" s="529"/>
      <c r="F295" s="529"/>
      <c r="G295" s="529"/>
      <c r="H295" s="529"/>
    </row>
    <row r="296" spans="1:8" ht="9.75">
      <c r="A296" s="529"/>
      <c r="B296" s="529"/>
      <c r="C296" s="529"/>
      <c r="D296" s="529"/>
      <c r="E296" s="529"/>
      <c r="F296" s="529"/>
      <c r="G296" s="529"/>
      <c r="H296" s="529"/>
    </row>
    <row r="297" spans="1:8" ht="9.75">
      <c r="A297" s="529"/>
      <c r="B297" s="529"/>
      <c r="C297" s="529"/>
      <c r="D297" s="529"/>
      <c r="E297" s="529"/>
      <c r="F297" s="529"/>
      <c r="G297" s="529"/>
      <c r="H297" s="529"/>
    </row>
    <row r="298" spans="1:8" ht="9.75">
      <c r="A298" s="529"/>
      <c r="B298" s="529"/>
      <c r="C298" s="529"/>
      <c r="D298" s="529"/>
      <c r="E298" s="529"/>
      <c r="F298" s="529"/>
      <c r="G298" s="529"/>
      <c r="H298" s="529"/>
    </row>
    <row r="299" spans="1:8" ht="9.75">
      <c r="A299" s="529"/>
      <c r="B299" s="529"/>
      <c r="C299" s="529"/>
      <c r="D299" s="529"/>
      <c r="E299" s="529"/>
      <c r="F299" s="529"/>
      <c r="G299" s="529"/>
      <c r="H299" s="529"/>
    </row>
    <row r="300" spans="1:8" ht="9.75">
      <c r="A300" s="529"/>
      <c r="B300" s="529"/>
      <c r="C300" s="529"/>
      <c r="D300" s="529"/>
      <c r="E300" s="529"/>
      <c r="F300" s="529"/>
      <c r="G300" s="529"/>
      <c r="H300" s="529"/>
    </row>
    <row r="301" spans="1:8" ht="9.75">
      <c r="A301" s="529"/>
      <c r="B301" s="529"/>
      <c r="C301" s="529"/>
      <c r="D301" s="529"/>
      <c r="E301" s="529"/>
      <c r="F301" s="529"/>
      <c r="G301" s="529"/>
      <c r="H301" s="529"/>
    </row>
    <row r="302" spans="1:8" ht="9.75">
      <c r="A302" s="529"/>
      <c r="B302" s="529"/>
      <c r="C302" s="529"/>
      <c r="D302" s="529"/>
      <c r="E302" s="529"/>
      <c r="F302" s="529"/>
      <c r="G302" s="529"/>
      <c r="H302" s="529"/>
    </row>
    <row r="303" spans="1:8" ht="9.75">
      <c r="A303" s="529"/>
      <c r="B303" s="529"/>
      <c r="C303" s="529"/>
      <c r="D303" s="529"/>
      <c r="E303" s="529"/>
      <c r="F303" s="529"/>
      <c r="G303" s="529"/>
      <c r="H303" s="529"/>
    </row>
    <row r="304" spans="1:8" ht="9.75">
      <c r="A304" s="529"/>
      <c r="B304" s="529"/>
      <c r="C304" s="529"/>
      <c r="D304" s="529"/>
      <c r="E304" s="529"/>
      <c r="F304" s="529"/>
      <c r="G304" s="529"/>
      <c r="H304" s="529"/>
    </row>
    <row r="305" spans="1:8" ht="9.75">
      <c r="A305" s="529"/>
      <c r="B305" s="529"/>
      <c r="C305" s="529"/>
      <c r="D305" s="529"/>
      <c r="E305" s="529"/>
      <c r="F305" s="529"/>
      <c r="G305" s="529"/>
      <c r="H305" s="529"/>
    </row>
    <row r="306" spans="1:8" ht="9.75">
      <c r="A306" s="529"/>
      <c r="B306" s="529"/>
      <c r="C306" s="529"/>
      <c r="D306" s="529"/>
      <c r="E306" s="529"/>
      <c r="F306" s="529"/>
      <c r="G306" s="529"/>
      <c r="H306" s="529"/>
    </row>
  </sheetData>
  <sheetProtection/>
  <mergeCells count="23">
    <mergeCell ref="A3:H3"/>
    <mergeCell ref="A4:H4"/>
    <mergeCell ref="A6:C12"/>
    <mergeCell ref="D6:H6"/>
    <mergeCell ref="D7:D11"/>
    <mergeCell ref="E7:H7"/>
    <mergeCell ref="E8:E11"/>
    <mergeCell ref="F8:F11"/>
    <mergeCell ref="G8:G11"/>
    <mergeCell ref="D12:H12"/>
    <mergeCell ref="A14:H14"/>
    <mergeCell ref="A16:B16"/>
    <mergeCell ref="A19:B19"/>
    <mergeCell ref="A22:B22"/>
    <mergeCell ref="A25:B25"/>
    <mergeCell ref="A28:B28"/>
    <mergeCell ref="A45:B45"/>
    <mergeCell ref="A31:B31"/>
    <mergeCell ref="A34:B34"/>
    <mergeCell ref="A37:B37"/>
    <mergeCell ref="A39:H39"/>
    <mergeCell ref="A41:B41"/>
    <mergeCell ref="A43:H4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headerFooter alignWithMargins="0">
    <oddHeader>&amp;L&amp;"Arial,Kursiv"&amp;9 &amp;U3 Entsorgung von Bauabfällen&amp;R&amp;"Arial,Kursiv"&amp;9 &amp;UAbfallwirtschaft in Bayern 2011</oddHeader>
    <oddFooter xml:space="preserve">&amp;C&amp;12 60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33"/>
  <sheetViews>
    <sheetView workbookViewId="0" topLeftCell="A1">
      <selection activeCell="H81" sqref="H81"/>
    </sheetView>
  </sheetViews>
  <sheetFormatPr defaultColWidth="11.421875" defaultRowHeight="12.75"/>
  <cols>
    <col min="1" max="2" width="2.7109375" style="55" customWidth="1"/>
    <col min="3" max="3" width="1.7109375" style="55" customWidth="1"/>
    <col min="4" max="4" width="35.8515625" style="55" customWidth="1"/>
    <col min="5" max="5" width="0.9921875" style="55" customWidth="1"/>
    <col min="6" max="6" width="12.7109375" style="55" customWidth="1"/>
    <col min="7" max="10" width="10.7109375" style="55" customWidth="1"/>
    <col min="11" max="11" width="11.7109375" style="55" customWidth="1"/>
    <col min="12" max="16384" width="11.421875" style="55" customWidth="1"/>
  </cols>
  <sheetData>
    <row r="1" ht="9" customHeight="1"/>
    <row r="2" ht="9" customHeight="1"/>
    <row r="3" spans="1:10" s="87" customFormat="1" ht="13.5">
      <c r="A3" s="1073" t="s">
        <v>447</v>
      </c>
      <c r="B3" s="1073"/>
      <c r="C3" s="1073"/>
      <c r="D3" s="1073"/>
      <c r="E3" s="1073"/>
      <c r="F3" s="1073"/>
      <c r="G3" s="1073"/>
      <c r="H3" s="1073"/>
      <c r="I3" s="1073"/>
      <c r="J3" s="1073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1.25" customHeight="1">
      <c r="A5" s="1051" t="s">
        <v>361</v>
      </c>
      <c r="B5" s="1052"/>
      <c r="C5" s="1057" t="s">
        <v>43</v>
      </c>
      <c r="D5" s="1058"/>
      <c r="E5" s="1059"/>
      <c r="F5" s="1030" t="s">
        <v>245</v>
      </c>
      <c r="G5" s="1034" t="s">
        <v>448</v>
      </c>
      <c r="H5" s="1035"/>
      <c r="I5" s="1035"/>
      <c r="J5" s="1035"/>
    </row>
    <row r="6" spans="1:10" ht="27.75" customHeight="1">
      <c r="A6" s="1053"/>
      <c r="B6" s="1054"/>
      <c r="C6" s="1060"/>
      <c r="D6" s="1061"/>
      <c r="E6" s="1062"/>
      <c r="F6" s="1038"/>
      <c r="G6" s="1039" t="s">
        <v>277</v>
      </c>
      <c r="H6" s="1040"/>
      <c r="I6" s="1066" t="s">
        <v>278</v>
      </c>
      <c r="J6" s="1067"/>
    </row>
    <row r="7" spans="1:10" ht="11.25" customHeight="1">
      <c r="A7" s="1053"/>
      <c r="B7" s="1054"/>
      <c r="C7" s="1060"/>
      <c r="D7" s="1061"/>
      <c r="E7" s="1062"/>
      <c r="F7" s="1038"/>
      <c r="G7" s="1030" t="s">
        <v>253</v>
      </c>
      <c r="H7" s="1030" t="s">
        <v>254</v>
      </c>
      <c r="I7" s="1030" t="s">
        <v>289</v>
      </c>
      <c r="J7" s="1032" t="s">
        <v>290</v>
      </c>
    </row>
    <row r="8" spans="1:10" ht="11.25" customHeight="1">
      <c r="A8" s="1053"/>
      <c r="B8" s="1054"/>
      <c r="C8" s="1060"/>
      <c r="D8" s="1061"/>
      <c r="E8" s="1062"/>
      <c r="F8" s="1038"/>
      <c r="G8" s="1038"/>
      <c r="H8" s="1038"/>
      <c r="I8" s="1038"/>
      <c r="J8" s="1050"/>
    </row>
    <row r="9" spans="1:10" ht="11.25" customHeight="1">
      <c r="A9" s="1053"/>
      <c r="B9" s="1054"/>
      <c r="C9" s="1060"/>
      <c r="D9" s="1061"/>
      <c r="E9" s="1062"/>
      <c r="F9" s="1038"/>
      <c r="G9" s="1038"/>
      <c r="H9" s="1038"/>
      <c r="I9" s="1038"/>
      <c r="J9" s="1050"/>
    </row>
    <row r="10" spans="1:10" ht="11.25" customHeight="1">
      <c r="A10" s="1053"/>
      <c r="B10" s="1054"/>
      <c r="C10" s="1060"/>
      <c r="D10" s="1061"/>
      <c r="E10" s="1062"/>
      <c r="F10" s="1031"/>
      <c r="G10" s="1031"/>
      <c r="H10" s="1031"/>
      <c r="I10" s="1031"/>
      <c r="J10" s="1033"/>
    </row>
    <row r="11" spans="1:10" ht="11.25" customHeight="1">
      <c r="A11" s="1055"/>
      <c r="B11" s="1056"/>
      <c r="C11" s="1063"/>
      <c r="D11" s="1064"/>
      <c r="E11" s="1065"/>
      <c r="F11" s="1034" t="s">
        <v>3</v>
      </c>
      <c r="G11" s="1035"/>
      <c r="H11" s="1035"/>
      <c r="I11" s="1035"/>
      <c r="J11" s="1035"/>
    </row>
    <row r="12" spans="1:12" ht="10.5" customHeight="1">
      <c r="A12" s="26"/>
      <c r="B12" s="218"/>
      <c r="C12" s="192"/>
      <c r="D12" s="192"/>
      <c r="E12" s="192"/>
      <c r="F12" s="348"/>
      <c r="G12" s="349"/>
      <c r="H12" s="349"/>
      <c r="I12" s="349"/>
      <c r="J12" s="349"/>
      <c r="L12" s="89"/>
    </row>
    <row r="13" spans="1:12" ht="10.5" customHeight="1">
      <c r="A13" s="26">
        <v>14</v>
      </c>
      <c r="B13" s="218"/>
      <c r="C13" s="29" t="s">
        <v>261</v>
      </c>
      <c r="D13" s="29"/>
      <c r="E13" s="192"/>
      <c r="F13" s="348"/>
      <c r="G13" s="349"/>
      <c r="H13" s="349"/>
      <c r="I13" s="349"/>
      <c r="J13" s="349"/>
      <c r="L13" s="89"/>
    </row>
    <row r="14" spans="1:12" ht="10.5" customHeight="1">
      <c r="A14" s="26"/>
      <c r="B14" s="218"/>
      <c r="C14" s="1071" t="s">
        <v>311</v>
      </c>
      <c r="D14" s="1072"/>
      <c r="E14" s="192"/>
      <c r="F14" s="17">
        <v>60426</v>
      </c>
      <c r="G14" s="41" t="s">
        <v>8</v>
      </c>
      <c r="H14" s="39">
        <v>3799</v>
      </c>
      <c r="I14" s="41" t="s">
        <v>8</v>
      </c>
      <c r="J14" s="39">
        <v>56627</v>
      </c>
      <c r="L14" s="49"/>
    </row>
    <row r="15" spans="1:12" ht="10.5" customHeight="1">
      <c r="A15" s="26"/>
      <c r="B15" s="218"/>
      <c r="C15" s="192"/>
      <c r="D15" s="192"/>
      <c r="E15" s="192"/>
      <c r="F15" s="249"/>
      <c r="G15" s="18"/>
      <c r="H15" s="18"/>
      <c r="I15" s="18"/>
      <c r="J15" s="18"/>
      <c r="L15" s="89"/>
    </row>
    <row r="16" spans="1:12" ht="11.25" customHeight="1">
      <c r="A16" s="33" t="s">
        <v>44</v>
      </c>
      <c r="B16" s="22"/>
      <c r="C16" s="29" t="s">
        <v>207</v>
      </c>
      <c r="D16" s="29"/>
      <c r="E16" s="28"/>
      <c r="F16" s="17"/>
      <c r="G16" s="8"/>
      <c r="H16" s="39"/>
      <c r="I16" s="39"/>
      <c r="J16" s="39"/>
      <c r="L16" s="49"/>
    </row>
    <row r="17" spans="1:12" ht="11.25" customHeight="1">
      <c r="A17" s="33"/>
      <c r="B17" s="22"/>
      <c r="C17" s="1071" t="s">
        <v>337</v>
      </c>
      <c r="D17" s="1072"/>
      <c r="E17" s="28"/>
      <c r="F17" s="17">
        <v>1771294</v>
      </c>
      <c r="G17" s="18">
        <v>87</v>
      </c>
      <c r="H17" s="39">
        <v>59061</v>
      </c>
      <c r="I17" s="41" t="s">
        <v>8</v>
      </c>
      <c r="J17" s="39">
        <v>1712146</v>
      </c>
      <c r="L17" s="49"/>
    </row>
    <row r="18" spans="1:12" ht="10.5" customHeight="1">
      <c r="A18" s="33"/>
      <c r="B18" s="22"/>
      <c r="C18" s="29"/>
      <c r="D18" s="29"/>
      <c r="E18" s="28"/>
      <c r="F18" s="17"/>
      <c r="G18" s="39"/>
      <c r="H18" s="39"/>
      <c r="I18" s="39"/>
      <c r="J18" s="39"/>
      <c r="L18" s="49"/>
    </row>
    <row r="19" spans="1:12" ht="11.25" customHeight="1">
      <c r="A19" s="33" t="s">
        <v>92</v>
      </c>
      <c r="B19" s="22"/>
      <c r="C19" s="1071" t="s">
        <v>379</v>
      </c>
      <c r="D19" s="1072"/>
      <c r="E19" s="28"/>
      <c r="F19" s="17">
        <v>1755066</v>
      </c>
      <c r="G19" s="41" t="s">
        <v>8</v>
      </c>
      <c r="H19" s="18">
        <v>50552</v>
      </c>
      <c r="I19" s="18" t="s">
        <v>8</v>
      </c>
      <c r="J19" s="39">
        <v>1704514</v>
      </c>
      <c r="L19" s="49"/>
    </row>
    <row r="20" spans="1:12" ht="10.5" customHeight="1">
      <c r="A20" s="33"/>
      <c r="B20" s="22"/>
      <c r="C20" s="29"/>
      <c r="D20" s="29"/>
      <c r="E20" s="29"/>
      <c r="F20" s="17"/>
      <c r="G20" s="39"/>
      <c r="H20" s="39"/>
      <c r="I20" s="39"/>
      <c r="J20" s="39"/>
      <c r="L20" s="49"/>
    </row>
    <row r="21" spans="1:12" ht="11.25" customHeight="1">
      <c r="A21" s="33" t="s">
        <v>45</v>
      </c>
      <c r="B21" s="22"/>
      <c r="C21" s="29" t="s">
        <v>208</v>
      </c>
      <c r="D21" s="29"/>
      <c r="E21" s="29"/>
      <c r="F21" s="17"/>
      <c r="G21" s="39"/>
      <c r="H21" s="39"/>
      <c r="I21" s="39"/>
      <c r="J21" s="39"/>
      <c r="L21" s="49"/>
    </row>
    <row r="22" spans="1:12" ht="11.25" customHeight="1">
      <c r="A22" s="33"/>
      <c r="B22" s="22"/>
      <c r="C22" s="1071" t="s">
        <v>312</v>
      </c>
      <c r="D22" s="1072"/>
      <c r="E22" s="28"/>
      <c r="F22" s="17">
        <v>652269</v>
      </c>
      <c r="G22" s="39">
        <v>1477</v>
      </c>
      <c r="H22" s="39">
        <v>7706</v>
      </c>
      <c r="I22" s="18" t="s">
        <v>8</v>
      </c>
      <c r="J22" s="39">
        <v>643086</v>
      </c>
      <c r="L22" s="49"/>
    </row>
    <row r="23" spans="1:12" ht="10.5" customHeight="1">
      <c r="A23" s="33"/>
      <c r="B23" s="22"/>
      <c r="C23" s="28"/>
      <c r="D23" s="28"/>
      <c r="E23" s="28"/>
      <c r="F23" s="17"/>
      <c r="G23" s="39"/>
      <c r="H23" s="39"/>
      <c r="I23" s="39"/>
      <c r="J23" s="39"/>
      <c r="L23" s="49"/>
    </row>
    <row r="24" spans="1:12" ht="10.5" customHeight="1">
      <c r="A24" s="33" t="s">
        <v>93</v>
      </c>
      <c r="B24" s="22"/>
      <c r="C24" s="29" t="s">
        <v>381</v>
      </c>
      <c r="D24" s="28"/>
      <c r="E24" s="28"/>
      <c r="F24" s="17"/>
      <c r="G24" s="39"/>
      <c r="H24" s="39"/>
      <c r="I24" s="39"/>
      <c r="J24" s="39"/>
      <c r="L24" s="49"/>
    </row>
    <row r="25" spans="1:12" ht="10.5" customHeight="1">
      <c r="A25" s="33"/>
      <c r="B25" s="22"/>
      <c r="C25" s="29" t="s">
        <v>382</v>
      </c>
      <c r="D25" s="28"/>
      <c r="E25" s="28"/>
      <c r="F25" s="17"/>
      <c r="G25" s="39"/>
      <c r="H25" s="39"/>
      <c r="I25" s="39"/>
      <c r="J25" s="39"/>
      <c r="L25" s="49"/>
    </row>
    <row r="26" spans="1:12" ht="11.25" customHeight="1">
      <c r="A26" s="2"/>
      <c r="B26" s="22"/>
      <c r="C26" s="1071" t="s">
        <v>383</v>
      </c>
      <c r="D26" s="1072"/>
      <c r="E26" s="28"/>
      <c r="F26" s="17">
        <v>595273</v>
      </c>
      <c r="G26" s="41" t="s">
        <v>8</v>
      </c>
      <c r="H26" s="18">
        <v>766</v>
      </c>
      <c r="I26" s="18" t="s">
        <v>8</v>
      </c>
      <c r="J26" s="39">
        <v>594507</v>
      </c>
      <c r="L26" s="49"/>
    </row>
    <row r="27" spans="1:12" ht="11.25" customHeight="1">
      <c r="A27" s="33"/>
      <c r="B27" s="22"/>
      <c r="C27" s="28"/>
      <c r="D27" s="28"/>
      <c r="E27" s="28"/>
      <c r="F27" s="17"/>
      <c r="G27" s="39"/>
      <c r="H27" s="39"/>
      <c r="I27" s="39"/>
      <c r="J27" s="39"/>
      <c r="L27" s="49"/>
    </row>
    <row r="28" spans="1:12" ht="11.25" customHeight="1">
      <c r="A28" s="33" t="s">
        <v>94</v>
      </c>
      <c r="B28" s="22"/>
      <c r="C28" s="29" t="s">
        <v>380</v>
      </c>
      <c r="D28" s="29"/>
      <c r="E28" s="28"/>
      <c r="F28" s="17">
        <v>23363</v>
      </c>
      <c r="G28" s="41" t="s">
        <v>8</v>
      </c>
      <c r="H28" s="18">
        <v>118</v>
      </c>
      <c r="I28" s="18" t="s">
        <v>8</v>
      </c>
      <c r="J28" s="39">
        <v>23245</v>
      </c>
      <c r="L28" s="49"/>
    </row>
    <row r="29" spans="1:12" ht="10.5" customHeight="1">
      <c r="A29" s="33"/>
      <c r="B29" s="22"/>
      <c r="C29" s="29"/>
      <c r="D29" s="28"/>
      <c r="E29" s="28"/>
      <c r="F29" s="17"/>
      <c r="G29" s="39"/>
      <c r="H29" s="39"/>
      <c r="I29" s="39"/>
      <c r="J29" s="39"/>
      <c r="L29" s="49"/>
    </row>
    <row r="30" spans="1:12" ht="11.25" customHeight="1">
      <c r="A30" s="33" t="s">
        <v>46</v>
      </c>
      <c r="B30" s="22"/>
      <c r="C30" s="29" t="s">
        <v>209</v>
      </c>
      <c r="D30" s="29"/>
      <c r="E30" s="29"/>
      <c r="F30" s="17"/>
      <c r="G30" s="39"/>
      <c r="H30" s="39"/>
      <c r="I30" s="39"/>
      <c r="J30" s="39"/>
      <c r="L30" s="49"/>
    </row>
    <row r="31" spans="1:12" ht="11.25" customHeight="1">
      <c r="A31" s="33"/>
      <c r="B31" s="22"/>
      <c r="C31" s="1071" t="s">
        <v>313</v>
      </c>
      <c r="D31" s="1072"/>
      <c r="E31" s="28"/>
      <c r="F31" s="17">
        <v>6866651</v>
      </c>
      <c r="G31" s="39">
        <v>5446751</v>
      </c>
      <c r="H31" s="350" t="s">
        <v>299</v>
      </c>
      <c r="I31" s="350" t="s">
        <v>299</v>
      </c>
      <c r="J31" s="39">
        <v>1386255</v>
      </c>
      <c r="K31" s="46"/>
      <c r="L31" s="49"/>
    </row>
    <row r="32" spans="1:12" ht="10.5" customHeight="1">
      <c r="A32" s="33"/>
      <c r="B32" s="22"/>
      <c r="C32" s="29"/>
      <c r="D32" s="29"/>
      <c r="E32" s="28"/>
      <c r="F32" s="17"/>
      <c r="G32" s="39"/>
      <c r="H32" s="39"/>
      <c r="I32" s="39"/>
      <c r="J32" s="39"/>
      <c r="L32" s="49"/>
    </row>
    <row r="33" spans="1:12" ht="11.25" customHeight="1">
      <c r="A33" s="33" t="s">
        <v>47</v>
      </c>
      <c r="B33" s="22"/>
      <c r="C33" s="1071" t="s">
        <v>373</v>
      </c>
      <c r="D33" s="1072"/>
      <c r="E33" s="28"/>
      <c r="F33" s="17">
        <v>3126988</v>
      </c>
      <c r="G33" s="350" t="s">
        <v>299</v>
      </c>
      <c r="H33" s="350" t="s">
        <v>299</v>
      </c>
      <c r="I33" s="18" t="s">
        <v>8</v>
      </c>
      <c r="J33" s="39">
        <v>2087432</v>
      </c>
      <c r="L33" s="49"/>
    </row>
    <row r="34" spans="1:12" ht="10.5" customHeight="1">
      <c r="A34" s="33"/>
      <c r="B34" s="22"/>
      <c r="C34" s="29"/>
      <c r="D34" s="28"/>
      <c r="E34" s="28"/>
      <c r="F34" s="17"/>
      <c r="G34" s="39"/>
      <c r="H34" s="39"/>
      <c r="I34" s="39"/>
      <c r="J34" s="39"/>
      <c r="L34" s="49"/>
    </row>
    <row r="35" spans="1:12" ht="11.25" customHeight="1">
      <c r="A35" s="33" t="s">
        <v>48</v>
      </c>
      <c r="B35" s="22"/>
      <c r="C35" s="1071" t="s">
        <v>374</v>
      </c>
      <c r="D35" s="1072"/>
      <c r="E35" s="28"/>
      <c r="F35" s="238">
        <v>890315</v>
      </c>
      <c r="G35" s="346">
        <v>1020</v>
      </c>
      <c r="H35" s="350" t="s">
        <v>299</v>
      </c>
      <c r="I35" s="350" t="s">
        <v>299</v>
      </c>
      <c r="J35" s="39">
        <v>887471</v>
      </c>
      <c r="L35" s="49"/>
    </row>
    <row r="36" spans="1:12" ht="9" customHeight="1">
      <c r="A36" s="33"/>
      <c r="B36" s="22"/>
      <c r="C36" s="28"/>
      <c r="D36" s="28"/>
      <c r="E36" s="28"/>
      <c r="F36" s="17"/>
      <c r="G36" s="39"/>
      <c r="H36" s="39"/>
      <c r="I36" s="39"/>
      <c r="J36" s="39"/>
      <c r="L36" s="49"/>
    </row>
    <row r="37" spans="1:12" ht="11.25" customHeight="1">
      <c r="A37" s="33" t="s">
        <v>95</v>
      </c>
      <c r="B37" s="22"/>
      <c r="C37" s="1071" t="s">
        <v>375</v>
      </c>
      <c r="D37" s="1072"/>
      <c r="E37" s="28"/>
      <c r="F37" s="17">
        <v>173367</v>
      </c>
      <c r="G37" s="193">
        <v>140123</v>
      </c>
      <c r="H37" s="193">
        <v>2581</v>
      </c>
      <c r="I37" s="18" t="s">
        <v>8</v>
      </c>
      <c r="J37" s="39">
        <v>30663</v>
      </c>
      <c r="L37" s="49"/>
    </row>
    <row r="38" spans="1:12" ht="9" customHeight="1">
      <c r="A38" s="33"/>
      <c r="B38" s="22"/>
      <c r="C38" s="29"/>
      <c r="D38" s="29"/>
      <c r="E38" s="29"/>
      <c r="F38" s="17"/>
      <c r="G38" s="39"/>
      <c r="H38" s="39"/>
      <c r="I38" s="39"/>
      <c r="J38" s="39"/>
      <c r="L38" s="49"/>
    </row>
    <row r="39" spans="1:12" ht="11.25" customHeight="1">
      <c r="A39" s="33" t="s">
        <v>96</v>
      </c>
      <c r="B39" s="22"/>
      <c r="C39" s="1071" t="s">
        <v>376</v>
      </c>
      <c r="D39" s="1072"/>
      <c r="E39" s="29"/>
      <c r="F39" s="238">
        <v>966605</v>
      </c>
      <c r="G39" s="41" t="s">
        <v>8</v>
      </c>
      <c r="H39" s="350" t="s">
        <v>299</v>
      </c>
      <c r="I39" s="18" t="s">
        <v>8</v>
      </c>
      <c r="J39" s="350" t="s">
        <v>299</v>
      </c>
      <c r="L39" s="49"/>
    </row>
    <row r="40" spans="1:12" ht="9" customHeight="1">
      <c r="A40" s="33"/>
      <c r="B40" s="22"/>
      <c r="C40" s="29"/>
      <c r="D40" s="29"/>
      <c r="E40" s="29"/>
      <c r="F40" s="17"/>
      <c r="G40" s="39"/>
      <c r="H40" s="39"/>
      <c r="I40" s="39"/>
      <c r="J40" s="39"/>
      <c r="L40" s="49"/>
    </row>
    <row r="41" spans="1:12" ht="11.25" customHeight="1">
      <c r="A41" s="33" t="s">
        <v>49</v>
      </c>
      <c r="B41" s="22"/>
      <c r="C41" s="1071" t="s">
        <v>377</v>
      </c>
      <c r="D41" s="1072"/>
      <c r="E41" s="28"/>
      <c r="F41" s="17">
        <v>4659483</v>
      </c>
      <c r="G41" s="193">
        <v>4084430</v>
      </c>
      <c r="H41" s="350" t="s">
        <v>299</v>
      </c>
      <c r="I41" s="18" t="s">
        <v>8</v>
      </c>
      <c r="J41" s="350" t="s">
        <v>299</v>
      </c>
      <c r="L41" s="49"/>
    </row>
    <row r="42" spans="1:12" ht="9" customHeight="1">
      <c r="A42" s="33"/>
      <c r="B42" s="22"/>
      <c r="C42" s="28"/>
      <c r="D42" s="28"/>
      <c r="E42" s="28"/>
      <c r="F42" s="17"/>
      <c r="G42" s="39"/>
      <c r="H42" s="39"/>
      <c r="I42" s="39"/>
      <c r="J42" s="39"/>
      <c r="L42" s="49"/>
    </row>
    <row r="43" spans="1:12" ht="11.25" customHeight="1">
      <c r="A43" s="33" t="s">
        <v>192</v>
      </c>
      <c r="B43" s="22"/>
      <c r="C43" s="1071" t="s">
        <v>378</v>
      </c>
      <c r="D43" s="1072"/>
      <c r="E43" s="28"/>
      <c r="F43" s="17">
        <v>345982</v>
      </c>
      <c r="G43" s="39">
        <v>76590</v>
      </c>
      <c r="H43" s="39">
        <v>28686</v>
      </c>
      <c r="I43" s="18" t="s">
        <v>8</v>
      </c>
      <c r="J43" s="39">
        <v>240706</v>
      </c>
      <c r="L43" s="49"/>
    </row>
    <row r="44" spans="1:12" ht="9" customHeight="1">
      <c r="A44" s="33"/>
      <c r="B44" s="22"/>
      <c r="C44" s="29"/>
      <c r="D44" s="29"/>
      <c r="E44" s="29"/>
      <c r="F44" s="17"/>
      <c r="G44" s="39"/>
      <c r="H44" s="39"/>
      <c r="I44" s="39"/>
      <c r="J44" s="39"/>
      <c r="L44" s="49"/>
    </row>
    <row r="45" spans="1:12" ht="11.25" customHeight="1">
      <c r="A45" s="33" t="s">
        <v>50</v>
      </c>
      <c r="B45" s="22"/>
      <c r="C45" s="29" t="s">
        <v>193</v>
      </c>
      <c r="D45" s="29"/>
      <c r="E45" s="29"/>
      <c r="F45" s="17"/>
      <c r="G45" s="39"/>
      <c r="H45" s="39"/>
      <c r="I45" s="39"/>
      <c r="J45" s="39"/>
      <c r="L45" s="49"/>
    </row>
    <row r="46" spans="1:12" ht="11.25" customHeight="1">
      <c r="A46" s="33"/>
      <c r="B46" s="22"/>
      <c r="C46" s="29" t="s">
        <v>314</v>
      </c>
      <c r="D46" s="28"/>
      <c r="E46" s="28"/>
      <c r="F46" s="17"/>
      <c r="G46" s="39"/>
      <c r="H46" s="39"/>
      <c r="I46" s="39"/>
      <c r="J46" s="39"/>
      <c r="L46" s="49"/>
    </row>
    <row r="47" spans="1:12" ht="11.25" customHeight="1">
      <c r="A47" s="33"/>
      <c r="B47" s="22"/>
      <c r="C47" s="29" t="s">
        <v>315</v>
      </c>
      <c r="D47" s="28"/>
      <c r="E47" s="28"/>
      <c r="F47" s="17"/>
      <c r="G47" s="39"/>
      <c r="H47" s="39"/>
      <c r="I47" s="39"/>
      <c r="J47" s="39"/>
      <c r="L47" s="49"/>
    </row>
    <row r="48" spans="1:12" ht="11.25" customHeight="1">
      <c r="A48" s="33"/>
      <c r="B48" s="22"/>
      <c r="C48" s="1071" t="s">
        <v>316</v>
      </c>
      <c r="D48" s="1072"/>
      <c r="E48" s="28"/>
      <c r="F48" s="17">
        <v>12826</v>
      </c>
      <c r="G48" s="350" t="s">
        <v>299</v>
      </c>
      <c r="H48" s="18">
        <v>11386</v>
      </c>
      <c r="I48" s="18" t="s">
        <v>8</v>
      </c>
      <c r="J48" s="350" t="s">
        <v>299</v>
      </c>
      <c r="L48" s="49"/>
    </row>
    <row r="49" spans="1:12" ht="9" customHeight="1">
      <c r="A49" s="33"/>
      <c r="B49" s="22"/>
      <c r="C49" s="29"/>
      <c r="D49" s="29"/>
      <c r="E49" s="28"/>
      <c r="F49" s="17"/>
      <c r="G49" s="39"/>
      <c r="H49" s="39"/>
      <c r="I49" s="39"/>
      <c r="J49" s="39"/>
      <c r="L49" s="49"/>
    </row>
    <row r="50" spans="1:12" ht="11.25" customHeight="1">
      <c r="A50" s="33" t="s">
        <v>52</v>
      </c>
      <c r="B50" s="22"/>
      <c r="C50" s="29" t="s">
        <v>53</v>
      </c>
      <c r="D50" s="29"/>
      <c r="E50" s="28"/>
      <c r="F50" s="17"/>
      <c r="G50" s="39"/>
      <c r="H50" s="39"/>
      <c r="I50" s="39"/>
      <c r="J50" s="39"/>
      <c r="L50" s="49"/>
    </row>
    <row r="51" spans="1:12" ht="11.25" customHeight="1">
      <c r="A51" s="33"/>
      <c r="B51" s="22"/>
      <c r="C51" s="29" t="s">
        <v>317</v>
      </c>
      <c r="D51" s="29"/>
      <c r="E51" s="29"/>
      <c r="F51" s="17"/>
      <c r="G51" s="39"/>
      <c r="H51" s="39"/>
      <c r="I51" s="39"/>
      <c r="J51" s="39"/>
      <c r="L51" s="49"/>
    </row>
    <row r="52" spans="1:12" ht="11.25" customHeight="1">
      <c r="A52" s="33"/>
      <c r="B52" s="22"/>
      <c r="C52" s="29" t="s">
        <v>318</v>
      </c>
      <c r="D52" s="29"/>
      <c r="E52" s="29"/>
      <c r="F52" s="17"/>
      <c r="G52" s="39"/>
      <c r="H52" s="39"/>
      <c r="I52" s="39"/>
      <c r="J52" s="39"/>
      <c r="L52" s="49"/>
    </row>
    <row r="53" spans="1:12" ht="11.25" customHeight="1">
      <c r="A53" s="33"/>
      <c r="B53" s="22"/>
      <c r="C53" s="1071" t="s">
        <v>319</v>
      </c>
      <c r="D53" s="1072"/>
      <c r="E53" s="28"/>
      <c r="F53" s="17">
        <v>3031335</v>
      </c>
      <c r="G53" s="39">
        <v>472257</v>
      </c>
      <c r="H53" s="39">
        <v>426463</v>
      </c>
      <c r="I53" s="39">
        <v>60009</v>
      </c>
      <c r="J53" s="39">
        <v>2072606</v>
      </c>
      <c r="L53" s="49"/>
    </row>
    <row r="54" spans="1:12" ht="9" customHeight="1">
      <c r="A54" s="33"/>
      <c r="B54" s="22"/>
      <c r="C54" s="29"/>
      <c r="D54" s="29"/>
      <c r="E54" s="29"/>
      <c r="F54" s="17"/>
      <c r="G54" s="39"/>
      <c r="H54" s="39"/>
      <c r="I54" s="39"/>
      <c r="J54" s="39"/>
      <c r="L54" s="49"/>
    </row>
    <row r="55" spans="1:12" ht="11.25" customHeight="1">
      <c r="A55" s="33" t="s">
        <v>54</v>
      </c>
      <c r="B55" s="22"/>
      <c r="C55" s="29" t="s">
        <v>384</v>
      </c>
      <c r="D55" s="29"/>
      <c r="E55" s="29"/>
      <c r="F55" s="17"/>
      <c r="G55" s="39"/>
      <c r="H55" s="39"/>
      <c r="I55" s="39"/>
      <c r="J55" s="39"/>
      <c r="L55" s="49"/>
    </row>
    <row r="56" spans="1:12" ht="11.25" customHeight="1">
      <c r="A56" s="33"/>
      <c r="B56" s="22"/>
      <c r="C56" s="1071" t="s">
        <v>404</v>
      </c>
      <c r="D56" s="1072"/>
      <c r="E56" s="28"/>
      <c r="F56" s="17">
        <v>739289</v>
      </c>
      <c r="G56" s="39">
        <v>341688</v>
      </c>
      <c r="H56" s="39">
        <v>543</v>
      </c>
      <c r="I56" s="18" t="s">
        <v>8</v>
      </c>
      <c r="J56" s="39">
        <v>397058</v>
      </c>
      <c r="L56" s="49"/>
    </row>
    <row r="57" spans="1:12" ht="9" customHeight="1">
      <c r="A57" s="33"/>
      <c r="B57" s="22"/>
      <c r="C57" s="28"/>
      <c r="D57" s="28"/>
      <c r="E57" s="28"/>
      <c r="F57" s="17"/>
      <c r="G57" s="18"/>
      <c r="H57" s="39"/>
      <c r="I57" s="39"/>
      <c r="J57" s="39"/>
      <c r="L57" s="49"/>
    </row>
    <row r="58" spans="1:12" ht="11.25" customHeight="1">
      <c r="A58" s="33" t="s">
        <v>97</v>
      </c>
      <c r="B58" s="22"/>
      <c r="C58" s="29" t="s">
        <v>385</v>
      </c>
      <c r="D58" s="28"/>
      <c r="E58" s="28"/>
      <c r="F58" s="17">
        <v>580958</v>
      </c>
      <c r="G58" s="18">
        <v>21272</v>
      </c>
      <c r="H58" s="39">
        <v>253843</v>
      </c>
      <c r="I58" s="39">
        <v>53003</v>
      </c>
      <c r="J58" s="39">
        <v>252840</v>
      </c>
      <c r="L58" s="49"/>
    </row>
    <row r="59" spans="1:12" ht="9" customHeight="1">
      <c r="A59" s="33"/>
      <c r="B59" s="22"/>
      <c r="C59" s="29"/>
      <c r="D59" s="28"/>
      <c r="E59" s="28"/>
      <c r="F59" s="17"/>
      <c r="G59" s="39"/>
      <c r="H59" s="39"/>
      <c r="I59" s="39"/>
      <c r="J59" s="39"/>
      <c r="L59" s="49"/>
    </row>
    <row r="60" spans="1:12" ht="11.25" customHeight="1">
      <c r="A60" s="33" t="s">
        <v>55</v>
      </c>
      <c r="B60" s="22"/>
      <c r="C60" s="29" t="s">
        <v>214</v>
      </c>
      <c r="D60" s="29"/>
      <c r="E60" s="28"/>
      <c r="F60" s="17"/>
      <c r="G60" s="39"/>
      <c r="H60" s="39"/>
      <c r="I60" s="39"/>
      <c r="J60" s="39"/>
      <c r="L60" s="49"/>
    </row>
    <row r="61" spans="1:12" ht="11.25" customHeight="1">
      <c r="A61" s="33"/>
      <c r="B61" s="22"/>
      <c r="C61" s="29" t="s">
        <v>366</v>
      </c>
      <c r="D61" s="29"/>
      <c r="E61" s="29"/>
      <c r="F61" s="17"/>
      <c r="G61" s="39"/>
      <c r="H61" s="39"/>
      <c r="I61" s="39"/>
      <c r="J61" s="39"/>
      <c r="L61" s="49"/>
    </row>
    <row r="62" spans="1:12" ht="11.25" customHeight="1">
      <c r="A62" s="90"/>
      <c r="B62" s="91"/>
      <c r="C62" s="67" t="s">
        <v>320</v>
      </c>
      <c r="D62" s="67"/>
      <c r="E62" s="67"/>
      <c r="F62" s="160"/>
      <c r="G62" s="159"/>
      <c r="H62" s="49"/>
      <c r="I62" s="49"/>
      <c r="J62" s="202"/>
      <c r="L62" s="49"/>
    </row>
    <row r="63" spans="1:12" ht="11.25" customHeight="1">
      <c r="A63" s="90"/>
      <c r="B63" s="91"/>
      <c r="C63" s="1068" t="s">
        <v>321</v>
      </c>
      <c r="D63" s="1069"/>
      <c r="E63" s="71"/>
      <c r="F63" s="17">
        <v>7009503</v>
      </c>
      <c r="G63" s="39">
        <v>22262</v>
      </c>
      <c r="H63" s="39">
        <v>2781367</v>
      </c>
      <c r="I63" s="39">
        <v>1718790</v>
      </c>
      <c r="J63" s="39">
        <v>2487084</v>
      </c>
      <c r="L63" s="49"/>
    </row>
    <row r="64" spans="1:12" ht="8.25" customHeight="1">
      <c r="A64" s="90"/>
      <c r="B64" s="91"/>
      <c r="C64" s="71"/>
      <c r="D64" s="71"/>
      <c r="E64" s="71"/>
      <c r="F64" s="17"/>
      <c r="G64" s="39"/>
      <c r="H64" s="39"/>
      <c r="I64" s="39"/>
      <c r="J64" s="39"/>
      <c r="L64" s="49"/>
    </row>
    <row r="65" spans="1:12" ht="11.25" customHeight="1">
      <c r="A65" s="90" t="s">
        <v>98</v>
      </c>
      <c r="B65" s="91"/>
      <c r="C65" s="1068" t="s">
        <v>386</v>
      </c>
      <c r="D65" s="1069"/>
      <c r="E65" s="71"/>
      <c r="F65" s="17">
        <v>2045377</v>
      </c>
      <c r="G65" s="18" t="s">
        <v>8</v>
      </c>
      <c r="H65" s="39">
        <v>5421</v>
      </c>
      <c r="I65" s="39">
        <v>140268</v>
      </c>
      <c r="J65" s="39">
        <v>1899688</v>
      </c>
      <c r="L65" s="49"/>
    </row>
    <row r="66" spans="1:12" ht="9" customHeight="1">
      <c r="A66" s="90"/>
      <c r="B66" s="91"/>
      <c r="C66" s="71"/>
      <c r="D66" s="71"/>
      <c r="E66" s="71"/>
      <c r="F66" s="17"/>
      <c r="G66" s="39"/>
      <c r="H66" s="39"/>
      <c r="I66" s="39"/>
      <c r="J66" s="39"/>
      <c r="L66" s="49"/>
    </row>
    <row r="67" spans="1:12" ht="11.25" customHeight="1">
      <c r="A67" s="90" t="s">
        <v>99</v>
      </c>
      <c r="B67" s="91"/>
      <c r="C67" s="67" t="s">
        <v>387</v>
      </c>
      <c r="D67" s="67"/>
      <c r="E67" s="71"/>
      <c r="F67" s="17"/>
      <c r="G67" s="39"/>
      <c r="H67" s="39"/>
      <c r="I67" s="39"/>
      <c r="J67" s="39"/>
      <c r="L67" s="49"/>
    </row>
    <row r="68" spans="1:12" ht="11.25" customHeight="1">
      <c r="A68" s="90"/>
      <c r="B68" s="91"/>
      <c r="C68" s="1068" t="s">
        <v>100</v>
      </c>
      <c r="D68" s="1069"/>
      <c r="E68" s="71"/>
      <c r="F68" s="17">
        <v>1070714</v>
      </c>
      <c r="G68" s="18">
        <v>6219</v>
      </c>
      <c r="H68" s="18">
        <v>197</v>
      </c>
      <c r="I68" s="39">
        <v>950479</v>
      </c>
      <c r="J68" s="39">
        <v>113819</v>
      </c>
      <c r="L68" s="49"/>
    </row>
    <row r="69" spans="1:12" ht="8.25" customHeight="1">
      <c r="A69" s="90"/>
      <c r="B69" s="91"/>
      <c r="C69" s="71"/>
      <c r="D69" s="71"/>
      <c r="E69" s="71"/>
      <c r="F69" s="17"/>
      <c r="G69" s="39"/>
      <c r="H69" s="39"/>
      <c r="I69" s="39"/>
      <c r="J69" s="39"/>
      <c r="L69" s="49"/>
    </row>
    <row r="70" spans="1:12" ht="11.25" customHeight="1">
      <c r="A70" s="90" t="s">
        <v>101</v>
      </c>
      <c r="B70" s="91"/>
      <c r="C70" s="1068" t="s">
        <v>388</v>
      </c>
      <c r="D70" s="1069"/>
      <c r="E70" s="71"/>
      <c r="F70" s="17">
        <v>3893413</v>
      </c>
      <c r="G70" s="39">
        <v>16043</v>
      </c>
      <c r="H70" s="39">
        <v>2775749</v>
      </c>
      <c r="I70" s="39">
        <v>628043</v>
      </c>
      <c r="J70" s="39">
        <v>473578</v>
      </c>
      <c r="L70" s="49"/>
    </row>
    <row r="71" spans="1:12" ht="9" customHeight="1">
      <c r="A71" s="90"/>
      <c r="B71" s="145"/>
      <c r="C71" s="71"/>
      <c r="D71" s="71"/>
      <c r="E71" s="71"/>
      <c r="F71" s="17"/>
      <c r="G71" s="39"/>
      <c r="H71" s="39"/>
      <c r="I71" s="39"/>
      <c r="J71" s="39"/>
      <c r="L71" s="49"/>
    </row>
    <row r="72" spans="1:12" ht="11.25" customHeight="1">
      <c r="A72" s="90"/>
      <c r="B72" s="145"/>
      <c r="C72" s="71"/>
      <c r="D72" s="157" t="s">
        <v>324</v>
      </c>
      <c r="E72" s="156"/>
      <c r="F72" s="17">
        <v>27108216</v>
      </c>
      <c r="G72" s="41" t="s">
        <v>8</v>
      </c>
      <c r="H72" s="41" t="s">
        <v>8</v>
      </c>
      <c r="I72" s="41" t="s">
        <v>8</v>
      </c>
      <c r="J72" s="41" t="s">
        <v>8</v>
      </c>
      <c r="L72" s="49"/>
    </row>
    <row r="73" spans="1:14" ht="9" customHeight="1">
      <c r="A73" s="90"/>
      <c r="B73" s="145"/>
      <c r="C73" s="71"/>
      <c r="D73" s="71"/>
      <c r="E73" s="71"/>
      <c r="F73" s="17"/>
      <c r="G73" s="39"/>
      <c r="H73" s="39"/>
      <c r="I73" s="39"/>
      <c r="J73" s="39"/>
      <c r="L73" s="49"/>
      <c r="M73" s="49"/>
      <c r="N73" s="49"/>
    </row>
    <row r="74" spans="1:14" ht="11.25" customHeight="1">
      <c r="A74" s="92"/>
      <c r="B74" s="93"/>
      <c r="C74" s="95"/>
      <c r="D74" s="94" t="s">
        <v>19</v>
      </c>
      <c r="E74" s="93"/>
      <c r="F74" s="326">
        <v>54097983</v>
      </c>
      <c r="G74" s="176">
        <v>6202251</v>
      </c>
      <c r="H74" s="176">
        <v>3526565</v>
      </c>
      <c r="I74" s="176">
        <v>2453553</v>
      </c>
      <c r="J74" s="176">
        <v>41915614</v>
      </c>
      <c r="L74" s="50"/>
      <c r="M74" s="49"/>
      <c r="N74" s="49"/>
    </row>
    <row r="75" spans="1:14" ht="6" customHeight="1">
      <c r="A75" s="92"/>
      <c r="B75" s="93"/>
      <c r="C75" s="95"/>
      <c r="D75" s="94"/>
      <c r="E75" s="93"/>
      <c r="F75" s="17"/>
      <c r="G75" s="176"/>
      <c r="H75" s="176"/>
      <c r="I75" s="176"/>
      <c r="J75" s="176"/>
      <c r="L75" s="50"/>
      <c r="M75" s="49"/>
      <c r="N75" s="49"/>
    </row>
    <row r="76" spans="1:14" ht="11.25" customHeight="1">
      <c r="A76" s="92"/>
      <c r="B76" s="93"/>
      <c r="C76" s="95"/>
      <c r="D76" s="96" t="s">
        <v>338</v>
      </c>
      <c r="E76" s="93"/>
      <c r="F76" s="17">
        <v>2844518</v>
      </c>
      <c r="G76" s="18">
        <v>339565</v>
      </c>
      <c r="H76" s="39">
        <v>286078</v>
      </c>
      <c r="I76" s="41" t="s">
        <v>8</v>
      </c>
      <c r="J76" s="39">
        <v>2218875</v>
      </c>
      <c r="K76" s="209"/>
      <c r="L76" s="49"/>
      <c r="M76" s="49"/>
      <c r="N76" s="49"/>
    </row>
    <row r="77" spans="1:10" ht="8.25" customHeight="1">
      <c r="A77" s="55" t="s">
        <v>7</v>
      </c>
      <c r="F77" s="59"/>
      <c r="G77" s="59"/>
      <c r="H77" s="59"/>
      <c r="I77" s="59"/>
      <c r="J77" s="59"/>
    </row>
    <row r="78" spans="1:10" ht="19.5" customHeight="1">
      <c r="A78" s="1070" t="s">
        <v>334</v>
      </c>
      <c r="B78" s="1070"/>
      <c r="C78" s="1070"/>
      <c r="D78" s="1070"/>
      <c r="E78" s="1070"/>
      <c r="F78" s="1070"/>
      <c r="G78" s="1070"/>
      <c r="H78" s="1070"/>
      <c r="I78" s="1070"/>
      <c r="J78" s="1070"/>
    </row>
    <row r="79" spans="1:10" ht="19.5" customHeight="1">
      <c r="A79" s="1070"/>
      <c r="B79" s="1070"/>
      <c r="C79" s="1070"/>
      <c r="D79" s="1070"/>
      <c r="E79" s="1070"/>
      <c r="F79" s="1070"/>
      <c r="G79" s="1070"/>
      <c r="H79" s="1070"/>
      <c r="I79" s="1070"/>
      <c r="J79" s="1070"/>
    </row>
    <row r="80" spans="1:10" ht="18" customHeight="1">
      <c r="A80" s="1070"/>
      <c r="B80" s="1070"/>
      <c r="C80" s="1070"/>
      <c r="D80" s="1070"/>
      <c r="E80" s="1070"/>
      <c r="F80" s="1070"/>
      <c r="G80" s="1070"/>
      <c r="H80" s="1070"/>
      <c r="I80" s="1070"/>
      <c r="J80" s="1070"/>
    </row>
    <row r="81" spans="6:10" ht="9.75">
      <c r="F81" s="59"/>
      <c r="G81" s="59"/>
      <c r="H81" s="59"/>
      <c r="I81" s="59"/>
      <c r="J81" s="59"/>
    </row>
    <row r="82" spans="6:10" ht="9.75">
      <c r="F82" s="59"/>
      <c r="G82" s="59"/>
      <c r="H82" s="59"/>
      <c r="I82" s="59"/>
      <c r="J82" s="59"/>
    </row>
    <row r="83" spans="6:10" ht="9.75">
      <c r="F83" s="49"/>
      <c r="G83" s="49"/>
      <c r="H83" s="49"/>
      <c r="I83" s="49"/>
      <c r="J83" s="49"/>
    </row>
    <row r="84" spans="6:10" ht="9.75">
      <c r="F84" s="49"/>
      <c r="G84" s="59"/>
      <c r="H84" s="59"/>
      <c r="I84" s="59"/>
      <c r="J84" s="59"/>
    </row>
    <row r="85" spans="6:10" ht="9.75">
      <c r="F85" s="59"/>
      <c r="G85" s="59"/>
      <c r="H85" s="59"/>
      <c r="I85" s="59"/>
      <c r="J85" s="59"/>
    </row>
    <row r="86" spans="6:10" ht="9.75">
      <c r="F86" s="59"/>
      <c r="G86" s="59"/>
      <c r="H86" s="59"/>
      <c r="I86" s="59"/>
      <c r="J86" s="59"/>
    </row>
    <row r="87" spans="6:10" ht="9.75">
      <c r="F87" s="59"/>
      <c r="G87" s="59"/>
      <c r="H87" s="59"/>
      <c r="I87" s="59"/>
      <c r="J87" s="59"/>
    </row>
    <row r="88" spans="6:10" ht="9.75">
      <c r="F88" s="59"/>
      <c r="G88" s="59"/>
      <c r="H88" s="59"/>
      <c r="I88" s="59"/>
      <c r="J88" s="59"/>
    </row>
    <row r="89" spans="6:10" ht="9.75">
      <c r="F89" s="59"/>
      <c r="G89" s="59"/>
      <c r="H89" s="59"/>
      <c r="I89" s="59"/>
      <c r="J89" s="59"/>
    </row>
    <row r="90" spans="6:10" ht="9.75">
      <c r="F90" s="59"/>
      <c r="G90" s="59"/>
      <c r="H90" s="59"/>
      <c r="I90" s="59"/>
      <c r="J90" s="59"/>
    </row>
    <row r="91" spans="6:10" ht="9.75">
      <c r="F91" s="59"/>
      <c r="G91" s="59"/>
      <c r="H91" s="59"/>
      <c r="I91" s="59"/>
      <c r="J91" s="59"/>
    </row>
    <row r="92" spans="6:10" ht="9.75">
      <c r="F92" s="59"/>
      <c r="G92" s="59"/>
      <c r="H92" s="59"/>
      <c r="I92" s="59"/>
      <c r="J92" s="59"/>
    </row>
    <row r="93" spans="6:10" ht="9.75">
      <c r="F93" s="59"/>
      <c r="G93" s="59"/>
      <c r="H93" s="59"/>
      <c r="I93" s="59"/>
      <c r="J93" s="59"/>
    </row>
    <row r="94" spans="6:10" ht="9.75">
      <c r="F94" s="59"/>
      <c r="G94" s="59"/>
      <c r="H94" s="59"/>
      <c r="I94" s="59"/>
      <c r="J94" s="59"/>
    </row>
    <row r="95" spans="6:10" ht="9.75">
      <c r="F95" s="59"/>
      <c r="G95" s="59"/>
      <c r="H95" s="59"/>
      <c r="I95" s="59"/>
      <c r="J95" s="59"/>
    </row>
    <row r="96" spans="6:10" ht="9.75">
      <c r="F96" s="59"/>
      <c r="G96" s="59"/>
      <c r="H96" s="59"/>
      <c r="I96" s="59"/>
      <c r="J96" s="59"/>
    </row>
    <row r="97" spans="6:10" ht="9.75">
      <c r="F97" s="59"/>
      <c r="G97" s="59"/>
      <c r="H97" s="59"/>
      <c r="I97" s="59"/>
      <c r="J97" s="59"/>
    </row>
    <row r="98" spans="6:10" ht="9.75">
      <c r="F98" s="59"/>
      <c r="G98" s="59"/>
      <c r="H98" s="59"/>
      <c r="I98" s="59"/>
      <c r="J98" s="59"/>
    </row>
    <row r="99" spans="6:10" ht="9.75">
      <c r="F99" s="59"/>
      <c r="G99" s="59"/>
      <c r="H99" s="59"/>
      <c r="I99" s="59"/>
      <c r="J99" s="59"/>
    </row>
    <row r="100" spans="6:10" ht="9.75">
      <c r="F100" s="59"/>
      <c r="G100" s="59"/>
      <c r="H100" s="59"/>
      <c r="I100" s="59"/>
      <c r="J100" s="59"/>
    </row>
    <row r="101" spans="6:10" ht="9.75">
      <c r="F101" s="59"/>
      <c r="G101" s="59"/>
      <c r="H101" s="59"/>
      <c r="I101" s="59"/>
      <c r="J101" s="59"/>
    </row>
    <row r="102" spans="6:10" ht="9.75">
      <c r="F102" s="59"/>
      <c r="G102" s="59"/>
      <c r="H102" s="59"/>
      <c r="I102" s="59"/>
      <c r="J102" s="59"/>
    </row>
    <row r="103" spans="6:10" ht="9.75">
      <c r="F103" s="59"/>
      <c r="G103" s="59"/>
      <c r="H103" s="59"/>
      <c r="I103" s="59"/>
      <c r="J103" s="59"/>
    </row>
    <row r="104" spans="6:10" ht="9.75">
      <c r="F104" s="59"/>
      <c r="G104" s="59"/>
      <c r="H104" s="59"/>
      <c r="I104" s="59"/>
      <c r="J104" s="59"/>
    </row>
    <row r="105" spans="6:10" ht="9.75">
      <c r="F105" s="59"/>
      <c r="G105" s="59"/>
      <c r="H105" s="59"/>
      <c r="I105" s="59"/>
      <c r="J105" s="59"/>
    </row>
    <row r="106" spans="6:10" ht="9.75">
      <c r="F106" s="59"/>
      <c r="G106" s="59"/>
      <c r="H106" s="59"/>
      <c r="I106" s="59"/>
      <c r="J106" s="59"/>
    </row>
    <row r="107" spans="6:10" ht="9.75">
      <c r="F107" s="59"/>
      <c r="G107" s="59"/>
      <c r="H107" s="59"/>
      <c r="I107" s="59"/>
      <c r="J107" s="59"/>
    </row>
    <row r="108" spans="6:10" ht="9.75">
      <c r="F108" s="59"/>
      <c r="G108" s="59"/>
      <c r="H108" s="59"/>
      <c r="I108" s="59"/>
      <c r="J108" s="59"/>
    </row>
    <row r="109" spans="6:10" ht="9.75">
      <c r="F109" s="59"/>
      <c r="G109" s="59"/>
      <c r="H109" s="59"/>
      <c r="I109" s="59"/>
      <c r="J109" s="59"/>
    </row>
    <row r="110" spans="6:10" ht="9.75">
      <c r="F110" s="59"/>
      <c r="G110" s="59"/>
      <c r="H110" s="59"/>
      <c r="I110" s="59"/>
      <c r="J110" s="59"/>
    </row>
    <row r="111" spans="6:10" ht="9.75">
      <c r="F111" s="59"/>
      <c r="G111" s="59"/>
      <c r="H111" s="59"/>
      <c r="I111" s="59"/>
      <c r="J111" s="59"/>
    </row>
    <row r="112" spans="6:10" ht="9.75">
      <c r="F112" s="59"/>
      <c r="G112" s="59"/>
      <c r="H112" s="59"/>
      <c r="I112" s="59"/>
      <c r="J112" s="59"/>
    </row>
    <row r="113" spans="6:10" ht="9.75">
      <c r="F113" s="59"/>
      <c r="G113" s="59"/>
      <c r="H113" s="59"/>
      <c r="I113" s="59"/>
      <c r="J113" s="59"/>
    </row>
    <row r="114" spans="6:10" ht="9.75">
      <c r="F114" s="59"/>
      <c r="G114" s="59"/>
      <c r="H114" s="59"/>
      <c r="I114" s="59"/>
      <c r="J114" s="59"/>
    </row>
    <row r="115" spans="6:10" ht="9.75">
      <c r="F115" s="59"/>
      <c r="G115" s="59"/>
      <c r="H115" s="59"/>
      <c r="I115" s="59"/>
      <c r="J115" s="59"/>
    </row>
    <row r="116" spans="6:10" ht="9.75">
      <c r="F116" s="59"/>
      <c r="G116" s="59"/>
      <c r="H116" s="59"/>
      <c r="I116" s="59"/>
      <c r="J116" s="59"/>
    </row>
    <row r="117" spans="6:10" ht="9.75">
      <c r="F117" s="59"/>
      <c r="G117" s="59"/>
      <c r="H117" s="59"/>
      <c r="I117" s="59"/>
      <c r="J117" s="59"/>
    </row>
    <row r="118" spans="6:10" ht="9.75">
      <c r="F118" s="59"/>
      <c r="G118" s="59"/>
      <c r="H118" s="59"/>
      <c r="I118" s="59"/>
      <c r="J118" s="59"/>
    </row>
    <row r="119" spans="6:10" ht="9.75">
      <c r="F119" s="59"/>
      <c r="G119" s="59"/>
      <c r="H119" s="59"/>
      <c r="I119" s="59"/>
      <c r="J119" s="59"/>
    </row>
    <row r="120" spans="6:10" ht="9.75">
      <c r="F120" s="59"/>
      <c r="G120" s="59"/>
      <c r="H120" s="59"/>
      <c r="I120" s="59"/>
      <c r="J120" s="59"/>
    </row>
    <row r="121" spans="6:10" ht="9.75">
      <c r="F121" s="59"/>
      <c r="G121" s="59"/>
      <c r="H121" s="59"/>
      <c r="I121" s="59"/>
      <c r="J121" s="59"/>
    </row>
    <row r="122" spans="6:10" ht="9.75">
      <c r="F122" s="59"/>
      <c r="G122" s="59"/>
      <c r="H122" s="59"/>
      <c r="I122" s="59"/>
      <c r="J122" s="59"/>
    </row>
    <row r="123" spans="6:10" ht="9.75">
      <c r="F123" s="59"/>
      <c r="G123" s="59"/>
      <c r="H123" s="59"/>
      <c r="I123" s="59"/>
      <c r="J123" s="59"/>
    </row>
    <row r="124" spans="6:10" ht="9.75">
      <c r="F124" s="59"/>
      <c r="G124" s="59"/>
      <c r="H124" s="59"/>
      <c r="I124" s="59"/>
      <c r="J124" s="59"/>
    </row>
    <row r="125" spans="6:10" ht="9.75">
      <c r="F125" s="59"/>
      <c r="G125" s="59"/>
      <c r="H125" s="59"/>
      <c r="I125" s="59"/>
      <c r="J125" s="59"/>
    </row>
    <row r="126" spans="6:10" ht="9.75">
      <c r="F126" s="59"/>
      <c r="G126" s="59"/>
      <c r="H126" s="59"/>
      <c r="I126" s="59"/>
      <c r="J126" s="59"/>
    </row>
    <row r="127" spans="6:10" ht="9.75">
      <c r="F127" s="59"/>
      <c r="G127" s="59"/>
      <c r="H127" s="59"/>
      <c r="I127" s="59"/>
      <c r="J127" s="59"/>
    </row>
    <row r="128" spans="6:10" ht="9.75">
      <c r="F128" s="59"/>
      <c r="G128" s="59"/>
      <c r="H128" s="59"/>
      <c r="I128" s="59"/>
      <c r="J128" s="59"/>
    </row>
    <row r="129" spans="6:10" ht="9.75">
      <c r="F129" s="59"/>
      <c r="G129" s="59"/>
      <c r="H129" s="59"/>
      <c r="I129" s="59"/>
      <c r="J129" s="59"/>
    </row>
    <row r="130" spans="6:10" ht="9.75">
      <c r="F130" s="59"/>
      <c r="G130" s="59"/>
      <c r="H130" s="59"/>
      <c r="I130" s="59"/>
      <c r="J130" s="59"/>
    </row>
    <row r="131" spans="6:10" ht="9.75">
      <c r="F131" s="59"/>
      <c r="G131" s="59"/>
      <c r="H131" s="59"/>
      <c r="I131" s="59"/>
      <c r="J131" s="59"/>
    </row>
    <row r="132" spans="6:10" ht="9.75">
      <c r="F132" s="59"/>
      <c r="G132" s="59"/>
      <c r="H132" s="59"/>
      <c r="I132" s="59"/>
      <c r="J132" s="59"/>
    </row>
    <row r="133" spans="6:10" ht="9.75">
      <c r="F133" s="59"/>
      <c r="G133" s="59"/>
      <c r="H133" s="59"/>
      <c r="I133" s="59"/>
      <c r="J133" s="59"/>
    </row>
    <row r="134" spans="6:10" ht="9.75">
      <c r="F134" s="59"/>
      <c r="G134" s="59"/>
      <c r="H134" s="59"/>
      <c r="I134" s="59"/>
      <c r="J134" s="59"/>
    </row>
    <row r="135" spans="6:10" ht="9.75">
      <c r="F135" s="59"/>
      <c r="G135" s="59"/>
      <c r="H135" s="59"/>
      <c r="I135" s="59"/>
      <c r="J135" s="59"/>
    </row>
    <row r="136" spans="6:10" ht="9.75">
      <c r="F136" s="59"/>
      <c r="G136" s="59"/>
      <c r="H136" s="59"/>
      <c r="I136" s="59"/>
      <c r="J136" s="59"/>
    </row>
    <row r="137" spans="6:10" ht="9.75">
      <c r="F137" s="59"/>
      <c r="G137" s="59"/>
      <c r="H137" s="59"/>
      <c r="I137" s="59"/>
      <c r="J137" s="59"/>
    </row>
    <row r="138" spans="6:10" ht="9.75">
      <c r="F138" s="59"/>
      <c r="G138" s="59"/>
      <c r="H138" s="59"/>
      <c r="I138" s="59"/>
      <c r="J138" s="59"/>
    </row>
    <row r="139" spans="6:10" ht="9.75">
      <c r="F139" s="59"/>
      <c r="G139" s="59"/>
      <c r="H139" s="59"/>
      <c r="I139" s="59"/>
      <c r="J139" s="59"/>
    </row>
    <row r="140" spans="6:10" ht="9.75">
      <c r="F140" s="59"/>
      <c r="G140" s="59"/>
      <c r="H140" s="59"/>
      <c r="I140" s="59"/>
      <c r="J140" s="59"/>
    </row>
    <row r="141" spans="6:10" ht="9.75">
      <c r="F141" s="59"/>
      <c r="G141" s="59"/>
      <c r="H141" s="59"/>
      <c r="I141" s="59"/>
      <c r="J141" s="59"/>
    </row>
    <row r="142" spans="6:10" ht="9.75">
      <c r="F142" s="59"/>
      <c r="G142" s="59"/>
      <c r="H142" s="59"/>
      <c r="I142" s="59"/>
      <c r="J142" s="59"/>
    </row>
    <row r="143" spans="6:10" ht="9.75">
      <c r="F143" s="59"/>
      <c r="G143" s="59"/>
      <c r="H143" s="59"/>
      <c r="I143" s="59"/>
      <c r="J143" s="59"/>
    </row>
    <row r="144" spans="6:10" ht="9.75">
      <c r="F144" s="59"/>
      <c r="G144" s="59"/>
      <c r="H144" s="59"/>
      <c r="I144" s="59"/>
      <c r="J144" s="59"/>
    </row>
    <row r="145" spans="6:10" ht="9.75">
      <c r="F145" s="59"/>
      <c r="G145" s="59"/>
      <c r="H145" s="59"/>
      <c r="I145" s="59"/>
      <c r="J145" s="59"/>
    </row>
    <row r="146" spans="6:10" ht="9.75">
      <c r="F146" s="59"/>
      <c r="G146" s="59"/>
      <c r="H146" s="59"/>
      <c r="I146" s="59"/>
      <c r="J146" s="59"/>
    </row>
    <row r="147" spans="6:10" ht="9.75">
      <c r="F147" s="59"/>
      <c r="G147" s="59"/>
      <c r="H147" s="59"/>
      <c r="I147" s="59"/>
      <c r="J147" s="59"/>
    </row>
    <row r="148" spans="6:10" ht="9.75">
      <c r="F148" s="59"/>
      <c r="G148" s="59"/>
      <c r="H148" s="59"/>
      <c r="I148" s="59"/>
      <c r="J148" s="59"/>
    </row>
    <row r="149" spans="6:10" ht="9.75">
      <c r="F149" s="59"/>
      <c r="G149" s="59"/>
      <c r="H149" s="59"/>
      <c r="I149" s="59"/>
      <c r="J149" s="59"/>
    </row>
    <row r="150" spans="6:10" ht="9.75">
      <c r="F150" s="59"/>
      <c r="G150" s="59"/>
      <c r="H150" s="59"/>
      <c r="I150" s="59"/>
      <c r="J150" s="59"/>
    </row>
    <row r="151" spans="6:10" ht="9.75">
      <c r="F151" s="59"/>
      <c r="G151" s="59"/>
      <c r="H151" s="59"/>
      <c r="I151" s="59"/>
      <c r="J151" s="59"/>
    </row>
    <row r="152" spans="6:10" ht="9.75">
      <c r="F152" s="59"/>
      <c r="G152" s="59"/>
      <c r="H152" s="59"/>
      <c r="I152" s="59"/>
      <c r="J152" s="59"/>
    </row>
    <row r="153" spans="6:10" ht="9.75">
      <c r="F153" s="59"/>
      <c r="G153" s="59"/>
      <c r="H153" s="59"/>
      <c r="I153" s="59"/>
      <c r="J153" s="59"/>
    </row>
    <row r="154" spans="6:10" ht="9.75">
      <c r="F154" s="59"/>
      <c r="G154" s="59"/>
      <c r="H154" s="59"/>
      <c r="I154" s="59"/>
      <c r="J154" s="59"/>
    </row>
    <row r="155" spans="6:10" ht="9.75">
      <c r="F155" s="59"/>
      <c r="G155" s="59"/>
      <c r="H155" s="59"/>
      <c r="I155" s="59"/>
      <c r="J155" s="59"/>
    </row>
    <row r="156" spans="6:10" ht="9.75">
      <c r="F156" s="59"/>
      <c r="G156" s="59"/>
      <c r="H156" s="59"/>
      <c r="I156" s="59"/>
      <c r="J156" s="59"/>
    </row>
    <row r="157" spans="6:10" ht="9.75">
      <c r="F157" s="59"/>
      <c r="G157" s="59"/>
      <c r="H157" s="59"/>
      <c r="I157" s="59"/>
      <c r="J157" s="59"/>
    </row>
    <row r="158" spans="6:10" ht="9.75">
      <c r="F158" s="59"/>
      <c r="G158" s="59"/>
      <c r="H158" s="59"/>
      <c r="I158" s="59"/>
      <c r="J158" s="59"/>
    </row>
    <row r="159" spans="6:10" ht="9.75">
      <c r="F159" s="59"/>
      <c r="G159" s="59"/>
      <c r="H159" s="59"/>
      <c r="I159" s="59"/>
      <c r="J159" s="59"/>
    </row>
    <row r="160" spans="6:10" ht="9.75">
      <c r="F160" s="59"/>
      <c r="G160" s="59"/>
      <c r="H160" s="59"/>
      <c r="I160" s="59"/>
      <c r="J160" s="59"/>
    </row>
    <row r="161" spans="6:10" ht="9.75">
      <c r="F161" s="59"/>
      <c r="G161" s="59"/>
      <c r="H161" s="59"/>
      <c r="I161" s="59"/>
      <c r="J161" s="59"/>
    </row>
    <row r="162" spans="6:10" ht="9.75">
      <c r="F162" s="59"/>
      <c r="G162" s="59"/>
      <c r="H162" s="59"/>
      <c r="I162" s="59"/>
      <c r="J162" s="59"/>
    </row>
    <row r="163" spans="6:10" ht="9.75">
      <c r="F163" s="59"/>
      <c r="G163" s="59"/>
      <c r="H163" s="59"/>
      <c r="I163" s="59"/>
      <c r="J163" s="59"/>
    </row>
    <row r="164" spans="6:10" ht="9.75">
      <c r="F164" s="59"/>
      <c r="G164" s="59"/>
      <c r="H164" s="59"/>
      <c r="I164" s="59"/>
      <c r="J164" s="59"/>
    </row>
    <row r="165" spans="6:10" ht="9.75">
      <c r="F165" s="59"/>
      <c r="G165" s="59"/>
      <c r="H165" s="59"/>
      <c r="I165" s="59"/>
      <c r="J165" s="59"/>
    </row>
    <row r="166" spans="6:10" ht="9.75">
      <c r="F166" s="59"/>
      <c r="G166" s="59"/>
      <c r="H166" s="59"/>
      <c r="I166" s="59"/>
      <c r="J166" s="59"/>
    </row>
    <row r="167" spans="6:10" ht="9.75">
      <c r="F167" s="59"/>
      <c r="G167" s="59"/>
      <c r="H167" s="59"/>
      <c r="I167" s="59"/>
      <c r="J167" s="59"/>
    </row>
    <row r="168" spans="6:10" ht="9.75">
      <c r="F168" s="59"/>
      <c r="G168" s="59"/>
      <c r="H168" s="59"/>
      <c r="I168" s="59"/>
      <c r="J168" s="59"/>
    </row>
    <row r="169" spans="6:10" ht="9.75">
      <c r="F169" s="59"/>
      <c r="G169" s="59"/>
      <c r="H169" s="59"/>
      <c r="I169" s="59"/>
      <c r="J169" s="59"/>
    </row>
    <row r="170" spans="6:10" ht="9.75">
      <c r="F170" s="59"/>
      <c r="G170" s="59"/>
      <c r="H170" s="59"/>
      <c r="I170" s="59"/>
      <c r="J170" s="59"/>
    </row>
    <row r="171" spans="6:10" ht="9.75">
      <c r="F171" s="59"/>
      <c r="G171" s="59"/>
      <c r="H171" s="59"/>
      <c r="I171" s="59"/>
      <c r="J171" s="59"/>
    </row>
    <row r="172" spans="6:10" ht="9.75">
      <c r="F172" s="59"/>
      <c r="G172" s="59"/>
      <c r="H172" s="59"/>
      <c r="I172" s="59"/>
      <c r="J172" s="59"/>
    </row>
    <row r="173" spans="6:10" ht="9.75">
      <c r="F173" s="59"/>
      <c r="G173" s="59"/>
      <c r="H173" s="59"/>
      <c r="I173" s="59"/>
      <c r="J173" s="59"/>
    </row>
    <row r="174" spans="6:10" ht="9.75">
      <c r="F174" s="59"/>
      <c r="G174" s="59"/>
      <c r="H174" s="59"/>
      <c r="I174" s="59"/>
      <c r="J174" s="59"/>
    </row>
    <row r="175" spans="6:10" ht="9.75">
      <c r="F175" s="59"/>
      <c r="G175" s="59"/>
      <c r="H175" s="59"/>
      <c r="I175" s="59"/>
      <c r="J175" s="59"/>
    </row>
    <row r="176" spans="6:10" ht="9.75">
      <c r="F176" s="59"/>
      <c r="G176" s="59"/>
      <c r="H176" s="59"/>
      <c r="I176" s="59"/>
      <c r="J176" s="59"/>
    </row>
    <row r="177" spans="6:10" ht="9.75">
      <c r="F177" s="59"/>
      <c r="G177" s="59"/>
      <c r="H177" s="59"/>
      <c r="I177" s="59"/>
      <c r="J177" s="59"/>
    </row>
    <row r="178" spans="6:10" ht="9.75">
      <c r="F178" s="59"/>
      <c r="G178" s="59"/>
      <c r="H178" s="59"/>
      <c r="I178" s="59"/>
      <c r="J178" s="59"/>
    </row>
    <row r="179" spans="6:10" ht="9.75">
      <c r="F179" s="59"/>
      <c r="G179" s="59"/>
      <c r="H179" s="59"/>
      <c r="I179" s="59"/>
      <c r="J179" s="59"/>
    </row>
    <row r="180" spans="6:10" ht="9.75">
      <c r="F180" s="59"/>
      <c r="G180" s="59"/>
      <c r="H180" s="59"/>
      <c r="I180" s="59"/>
      <c r="J180" s="59"/>
    </row>
    <row r="181" spans="6:10" ht="9.75">
      <c r="F181" s="59"/>
      <c r="G181" s="59"/>
      <c r="H181" s="59"/>
      <c r="I181" s="59"/>
      <c r="J181" s="59"/>
    </row>
    <row r="182" spans="6:10" ht="9.75">
      <c r="F182" s="59"/>
      <c r="G182" s="59"/>
      <c r="H182" s="59"/>
      <c r="I182" s="59"/>
      <c r="J182" s="59"/>
    </row>
    <row r="183" spans="6:10" ht="9.75">
      <c r="F183" s="59"/>
      <c r="G183" s="59"/>
      <c r="H183" s="59"/>
      <c r="I183" s="59"/>
      <c r="J183" s="59"/>
    </row>
    <row r="184" spans="6:10" ht="9.75">
      <c r="F184" s="59"/>
      <c r="G184" s="59"/>
      <c r="H184" s="59"/>
      <c r="I184" s="59"/>
      <c r="J184" s="59"/>
    </row>
    <row r="185" spans="6:10" ht="9.75">
      <c r="F185" s="59"/>
      <c r="G185" s="59"/>
      <c r="H185" s="59"/>
      <c r="I185" s="59"/>
      <c r="J185" s="59"/>
    </row>
    <row r="186" spans="6:10" ht="9.75">
      <c r="F186" s="59"/>
      <c r="G186" s="59"/>
      <c r="H186" s="59"/>
      <c r="I186" s="59"/>
      <c r="J186" s="59"/>
    </row>
    <row r="187" spans="6:10" ht="9.75">
      <c r="F187" s="59"/>
      <c r="G187" s="59"/>
      <c r="H187" s="59"/>
      <c r="I187" s="59"/>
      <c r="J187" s="59"/>
    </row>
    <row r="188" spans="6:10" ht="9.75">
      <c r="F188" s="59"/>
      <c r="G188" s="59"/>
      <c r="H188" s="59"/>
      <c r="I188" s="59"/>
      <c r="J188" s="59"/>
    </row>
    <row r="189" spans="6:10" ht="9.75">
      <c r="F189" s="59"/>
      <c r="G189" s="59"/>
      <c r="H189" s="59"/>
      <c r="I189" s="59"/>
      <c r="J189" s="59"/>
    </row>
    <row r="190" spans="6:10" ht="9.75">
      <c r="F190" s="59"/>
      <c r="G190" s="59"/>
      <c r="H190" s="59"/>
      <c r="I190" s="59"/>
      <c r="J190" s="59"/>
    </row>
    <row r="191" spans="6:10" ht="9.75">
      <c r="F191" s="59"/>
      <c r="G191" s="59"/>
      <c r="H191" s="59"/>
      <c r="I191" s="59"/>
      <c r="J191" s="59"/>
    </row>
    <row r="192" spans="6:10" ht="9.75">
      <c r="F192" s="59"/>
      <c r="G192" s="59"/>
      <c r="H192" s="59"/>
      <c r="I192" s="59"/>
      <c r="J192" s="59"/>
    </row>
    <row r="193" spans="6:10" ht="9.75">
      <c r="F193" s="59"/>
      <c r="G193" s="59"/>
      <c r="H193" s="59"/>
      <c r="I193" s="59"/>
      <c r="J193" s="59"/>
    </row>
    <row r="194" spans="6:10" ht="9.75">
      <c r="F194" s="59"/>
      <c r="G194" s="59"/>
      <c r="H194" s="59"/>
      <c r="I194" s="59"/>
      <c r="J194" s="59"/>
    </row>
    <row r="195" spans="6:10" ht="9.75">
      <c r="F195" s="59"/>
      <c r="G195" s="59"/>
      <c r="H195" s="59"/>
      <c r="I195" s="59"/>
      <c r="J195" s="59"/>
    </row>
    <row r="196" spans="6:10" ht="9.75">
      <c r="F196" s="59"/>
      <c r="G196" s="59"/>
      <c r="H196" s="59"/>
      <c r="I196" s="59"/>
      <c r="J196" s="59"/>
    </row>
    <row r="197" spans="6:10" ht="9.75">
      <c r="F197" s="59"/>
      <c r="G197" s="59"/>
      <c r="H197" s="59"/>
      <c r="I197" s="59"/>
      <c r="J197" s="59"/>
    </row>
    <row r="198" spans="6:10" ht="9.75">
      <c r="F198" s="59"/>
      <c r="G198" s="59"/>
      <c r="H198" s="59"/>
      <c r="I198" s="59"/>
      <c r="J198" s="59"/>
    </row>
    <row r="199" spans="6:10" ht="9.75">
      <c r="F199" s="59"/>
      <c r="G199" s="59"/>
      <c r="H199" s="59"/>
      <c r="I199" s="59"/>
      <c r="J199" s="59"/>
    </row>
    <row r="200" spans="6:10" ht="9.75">
      <c r="F200" s="59"/>
      <c r="G200" s="59"/>
      <c r="H200" s="59"/>
      <c r="I200" s="59"/>
      <c r="J200" s="59"/>
    </row>
    <row r="201" spans="6:10" ht="9.75">
      <c r="F201" s="59"/>
      <c r="G201" s="59"/>
      <c r="H201" s="59"/>
      <c r="I201" s="59"/>
      <c r="J201" s="59"/>
    </row>
    <row r="202" spans="6:10" ht="9.75">
      <c r="F202" s="59"/>
      <c r="G202" s="59"/>
      <c r="H202" s="59"/>
      <c r="I202" s="59"/>
      <c r="J202" s="59"/>
    </row>
    <row r="203" spans="6:10" ht="9.75">
      <c r="F203" s="59"/>
      <c r="G203" s="59"/>
      <c r="H203" s="59"/>
      <c r="I203" s="59"/>
      <c r="J203" s="59"/>
    </row>
    <row r="204" spans="6:10" ht="9.75">
      <c r="F204" s="59"/>
      <c r="G204" s="59"/>
      <c r="H204" s="59"/>
      <c r="I204" s="59"/>
      <c r="J204" s="59"/>
    </row>
    <row r="205" spans="6:10" ht="9.75">
      <c r="F205" s="59"/>
      <c r="G205" s="59"/>
      <c r="H205" s="59"/>
      <c r="I205" s="59"/>
      <c r="J205" s="59"/>
    </row>
    <row r="206" spans="6:10" ht="9.75">
      <c r="F206" s="59"/>
      <c r="G206" s="59"/>
      <c r="H206" s="59"/>
      <c r="I206" s="59"/>
      <c r="J206" s="59"/>
    </row>
    <row r="207" spans="6:10" ht="9.75">
      <c r="F207" s="59"/>
      <c r="G207" s="59"/>
      <c r="H207" s="59"/>
      <c r="I207" s="59"/>
      <c r="J207" s="59"/>
    </row>
    <row r="208" spans="6:10" ht="9.75">
      <c r="F208" s="59"/>
      <c r="G208" s="59"/>
      <c r="H208" s="59"/>
      <c r="I208" s="59"/>
      <c r="J208" s="59"/>
    </row>
    <row r="209" spans="6:10" ht="9.75">
      <c r="F209" s="59"/>
      <c r="G209" s="59"/>
      <c r="H209" s="59"/>
      <c r="I209" s="59"/>
      <c r="J209" s="59"/>
    </row>
    <row r="210" spans="6:10" ht="9.75">
      <c r="F210" s="59"/>
      <c r="G210" s="59"/>
      <c r="H210" s="59"/>
      <c r="I210" s="59"/>
      <c r="J210" s="59"/>
    </row>
    <row r="211" spans="6:10" ht="9.75">
      <c r="F211" s="59"/>
      <c r="G211" s="59"/>
      <c r="H211" s="59"/>
      <c r="I211" s="59"/>
      <c r="J211" s="59"/>
    </row>
    <row r="212" spans="6:10" ht="9.75">
      <c r="F212" s="59"/>
      <c r="G212" s="59"/>
      <c r="H212" s="59"/>
      <c r="I212" s="59"/>
      <c r="J212" s="59"/>
    </row>
    <row r="213" spans="6:10" ht="9.75">
      <c r="F213" s="59"/>
      <c r="G213" s="59"/>
      <c r="H213" s="59"/>
      <c r="I213" s="59"/>
      <c r="J213" s="59"/>
    </row>
    <row r="214" spans="6:10" ht="9.75">
      <c r="F214" s="59"/>
      <c r="G214" s="59"/>
      <c r="H214" s="59"/>
      <c r="I214" s="59"/>
      <c r="J214" s="59"/>
    </row>
    <row r="215" spans="6:10" ht="9.75">
      <c r="F215" s="59"/>
      <c r="G215" s="59"/>
      <c r="H215" s="59"/>
      <c r="I215" s="59"/>
      <c r="J215" s="59"/>
    </row>
    <row r="216" spans="6:10" ht="9.75">
      <c r="F216" s="59"/>
      <c r="G216" s="59"/>
      <c r="H216" s="59"/>
      <c r="I216" s="59"/>
      <c r="J216" s="59"/>
    </row>
    <row r="217" spans="6:10" ht="9.75">
      <c r="F217" s="59"/>
      <c r="G217" s="59"/>
      <c r="H217" s="59"/>
      <c r="I217" s="59"/>
      <c r="J217" s="59"/>
    </row>
    <row r="218" spans="6:10" ht="9.75">
      <c r="F218" s="59"/>
      <c r="G218" s="59"/>
      <c r="H218" s="59"/>
      <c r="I218" s="59"/>
      <c r="J218" s="59"/>
    </row>
    <row r="219" spans="6:10" ht="9.75">
      <c r="F219" s="59"/>
      <c r="G219" s="59"/>
      <c r="H219" s="59"/>
      <c r="I219" s="59"/>
      <c r="J219" s="59"/>
    </row>
    <row r="220" spans="6:10" ht="9.75">
      <c r="F220" s="59"/>
      <c r="G220" s="59"/>
      <c r="H220" s="59"/>
      <c r="I220" s="59"/>
      <c r="J220" s="59"/>
    </row>
    <row r="221" spans="6:10" ht="9.75">
      <c r="F221" s="59"/>
      <c r="G221" s="59"/>
      <c r="H221" s="59"/>
      <c r="I221" s="59"/>
      <c r="J221" s="59"/>
    </row>
    <row r="222" spans="6:10" ht="9.75">
      <c r="F222" s="59"/>
      <c r="G222" s="59"/>
      <c r="H222" s="59"/>
      <c r="I222" s="59"/>
      <c r="J222" s="59"/>
    </row>
    <row r="223" spans="6:10" ht="9.75">
      <c r="F223" s="59"/>
      <c r="G223" s="59"/>
      <c r="H223" s="59"/>
      <c r="I223" s="59"/>
      <c r="J223" s="59"/>
    </row>
    <row r="224" spans="6:10" ht="9.75">
      <c r="F224" s="59"/>
      <c r="G224" s="59"/>
      <c r="H224" s="59"/>
      <c r="I224" s="59"/>
      <c r="J224" s="59"/>
    </row>
    <row r="225" spans="6:10" ht="9.75">
      <c r="F225" s="59"/>
      <c r="G225" s="59"/>
      <c r="H225" s="59"/>
      <c r="I225" s="59"/>
      <c r="J225" s="59"/>
    </row>
    <row r="226" spans="6:10" ht="9.75">
      <c r="F226" s="59"/>
      <c r="G226" s="59"/>
      <c r="H226" s="59"/>
      <c r="I226" s="59"/>
      <c r="J226" s="59"/>
    </row>
    <row r="227" spans="6:10" ht="9.75">
      <c r="F227" s="59"/>
      <c r="G227" s="59"/>
      <c r="H227" s="59"/>
      <c r="I227" s="59"/>
      <c r="J227" s="59"/>
    </row>
    <row r="228" spans="6:10" ht="9.75">
      <c r="F228" s="59"/>
      <c r="G228" s="59"/>
      <c r="H228" s="59"/>
      <c r="I228" s="59"/>
      <c r="J228" s="59"/>
    </row>
    <row r="229" spans="6:10" ht="9.75">
      <c r="F229" s="59"/>
      <c r="G229" s="59"/>
      <c r="H229" s="59"/>
      <c r="I229" s="59"/>
      <c r="J229" s="59"/>
    </row>
    <row r="230" spans="6:10" ht="9.75">
      <c r="F230" s="59"/>
      <c r="G230" s="59"/>
      <c r="H230" s="59"/>
      <c r="I230" s="59"/>
      <c r="J230" s="59"/>
    </row>
    <row r="231" spans="6:10" ht="9.75">
      <c r="F231" s="59"/>
      <c r="G231" s="59"/>
      <c r="H231" s="59"/>
      <c r="I231" s="59"/>
      <c r="J231" s="59"/>
    </row>
    <row r="232" spans="6:10" ht="9.75">
      <c r="F232" s="59"/>
      <c r="G232" s="59"/>
      <c r="H232" s="59"/>
      <c r="I232" s="59"/>
      <c r="J232" s="59"/>
    </row>
    <row r="233" spans="6:10" ht="9.75">
      <c r="F233" s="59"/>
      <c r="G233" s="59"/>
      <c r="H233" s="59"/>
      <c r="I233" s="59"/>
      <c r="J233" s="59"/>
    </row>
    <row r="234" spans="6:10" ht="9.75">
      <c r="F234" s="59"/>
      <c r="G234" s="59"/>
      <c r="H234" s="59"/>
      <c r="I234" s="59"/>
      <c r="J234" s="59"/>
    </row>
    <row r="235" spans="6:10" ht="9.75">
      <c r="F235" s="59"/>
      <c r="G235" s="59"/>
      <c r="H235" s="59"/>
      <c r="I235" s="59"/>
      <c r="J235" s="59"/>
    </row>
    <row r="236" spans="6:10" ht="9.75">
      <c r="F236" s="59"/>
      <c r="G236" s="59"/>
      <c r="H236" s="59"/>
      <c r="I236" s="59"/>
      <c r="J236" s="59"/>
    </row>
    <row r="237" spans="6:10" ht="9.75">
      <c r="F237" s="59"/>
      <c r="G237" s="59"/>
      <c r="H237" s="59"/>
      <c r="I237" s="59"/>
      <c r="J237" s="59"/>
    </row>
    <row r="238" spans="6:10" ht="9.75">
      <c r="F238" s="59"/>
      <c r="G238" s="59"/>
      <c r="H238" s="59"/>
      <c r="I238" s="59"/>
      <c r="J238" s="59"/>
    </row>
    <row r="239" spans="6:10" ht="9.75">
      <c r="F239" s="59"/>
      <c r="G239" s="59"/>
      <c r="H239" s="59"/>
      <c r="I239" s="59"/>
      <c r="J239" s="59"/>
    </row>
    <row r="240" spans="6:10" ht="9.75">
      <c r="F240" s="59"/>
      <c r="G240" s="59"/>
      <c r="H240" s="59"/>
      <c r="I240" s="59"/>
      <c r="J240" s="59"/>
    </row>
    <row r="241" spans="6:10" ht="9.75">
      <c r="F241" s="59"/>
      <c r="G241" s="59"/>
      <c r="H241" s="59"/>
      <c r="I241" s="59"/>
      <c r="J241" s="59"/>
    </row>
    <row r="242" spans="6:10" ht="9.75">
      <c r="F242" s="59"/>
      <c r="G242" s="59"/>
      <c r="H242" s="59"/>
      <c r="I242" s="59"/>
      <c r="J242" s="59"/>
    </row>
    <row r="243" spans="6:10" ht="9.75">
      <c r="F243" s="59"/>
      <c r="G243" s="59"/>
      <c r="H243" s="59"/>
      <c r="I243" s="59"/>
      <c r="J243" s="59"/>
    </row>
    <row r="244" spans="6:10" ht="9.75">
      <c r="F244" s="59"/>
      <c r="G244" s="59"/>
      <c r="H244" s="59"/>
      <c r="I244" s="59"/>
      <c r="J244" s="59"/>
    </row>
    <row r="245" spans="6:10" ht="9.75">
      <c r="F245" s="59"/>
      <c r="G245" s="59"/>
      <c r="H245" s="59"/>
      <c r="I245" s="59"/>
      <c r="J245" s="59"/>
    </row>
    <row r="246" spans="6:10" ht="9.75">
      <c r="F246" s="59"/>
      <c r="G246" s="59"/>
      <c r="H246" s="59"/>
      <c r="I246" s="59"/>
      <c r="J246" s="59"/>
    </row>
    <row r="247" spans="6:10" ht="9.75">
      <c r="F247" s="59"/>
      <c r="G247" s="59"/>
      <c r="H247" s="59"/>
      <c r="I247" s="59"/>
      <c r="J247" s="59"/>
    </row>
    <row r="248" spans="6:10" ht="9.75">
      <c r="F248" s="59"/>
      <c r="G248" s="59"/>
      <c r="H248" s="59"/>
      <c r="I248" s="59"/>
      <c r="J248" s="59"/>
    </row>
    <row r="249" spans="6:10" ht="9.75">
      <c r="F249" s="59"/>
      <c r="G249" s="59"/>
      <c r="H249" s="59"/>
      <c r="I249" s="59"/>
      <c r="J249" s="59"/>
    </row>
    <row r="250" spans="6:10" ht="9.75">
      <c r="F250" s="59"/>
      <c r="G250" s="59"/>
      <c r="H250" s="59"/>
      <c r="I250" s="59"/>
      <c r="J250" s="59"/>
    </row>
    <row r="251" spans="6:10" ht="9.75">
      <c r="F251" s="59"/>
      <c r="G251" s="59"/>
      <c r="H251" s="59"/>
      <c r="I251" s="59"/>
      <c r="J251" s="59"/>
    </row>
    <row r="252" spans="6:10" ht="9.75">
      <c r="F252" s="59"/>
      <c r="G252" s="59"/>
      <c r="H252" s="59"/>
      <c r="I252" s="59"/>
      <c r="J252" s="59"/>
    </row>
    <row r="253" spans="6:10" ht="9.75">
      <c r="F253" s="59"/>
      <c r="G253" s="59"/>
      <c r="H253" s="59"/>
      <c r="I253" s="59"/>
      <c r="J253" s="59"/>
    </row>
    <row r="254" spans="6:10" ht="9.75">
      <c r="F254" s="59"/>
      <c r="G254" s="59"/>
      <c r="H254" s="59"/>
      <c r="I254" s="59"/>
      <c r="J254" s="59"/>
    </row>
    <row r="255" spans="6:10" ht="9.75">
      <c r="F255" s="59"/>
      <c r="G255" s="59"/>
      <c r="H255" s="59"/>
      <c r="I255" s="59"/>
      <c r="J255" s="59"/>
    </row>
    <row r="256" spans="6:10" ht="9.75">
      <c r="F256" s="59"/>
      <c r="G256" s="59"/>
      <c r="H256" s="59"/>
      <c r="I256" s="59"/>
      <c r="J256" s="59"/>
    </row>
    <row r="257" spans="6:10" ht="9.75">
      <c r="F257" s="59"/>
      <c r="G257" s="59"/>
      <c r="H257" s="59"/>
      <c r="I257" s="59"/>
      <c r="J257" s="59"/>
    </row>
    <row r="258" spans="6:10" ht="9.75">
      <c r="F258" s="59"/>
      <c r="G258" s="59"/>
      <c r="H258" s="59"/>
      <c r="I258" s="59"/>
      <c r="J258" s="59"/>
    </row>
    <row r="259" spans="6:10" ht="9.75">
      <c r="F259" s="59"/>
      <c r="G259" s="59"/>
      <c r="H259" s="59"/>
      <c r="I259" s="59"/>
      <c r="J259" s="59"/>
    </row>
    <row r="260" spans="6:10" ht="9.75">
      <c r="F260" s="59"/>
      <c r="G260" s="59"/>
      <c r="H260" s="59"/>
      <c r="I260" s="59"/>
      <c r="J260" s="59"/>
    </row>
    <row r="261" spans="6:10" ht="9.75">
      <c r="F261" s="59"/>
      <c r="G261" s="59"/>
      <c r="H261" s="59"/>
      <c r="I261" s="59"/>
      <c r="J261" s="59"/>
    </row>
    <row r="262" spans="6:10" ht="9.75">
      <c r="F262" s="59"/>
      <c r="G262" s="59"/>
      <c r="H262" s="59"/>
      <c r="I262" s="59"/>
      <c r="J262" s="59"/>
    </row>
    <row r="263" spans="6:10" ht="9.75">
      <c r="F263" s="59"/>
      <c r="G263" s="59"/>
      <c r="H263" s="59"/>
      <c r="I263" s="59"/>
      <c r="J263" s="59"/>
    </row>
    <row r="264" spans="6:10" ht="9.75">
      <c r="F264" s="59"/>
      <c r="G264" s="59"/>
      <c r="H264" s="59"/>
      <c r="I264" s="59"/>
      <c r="J264" s="59"/>
    </row>
    <row r="265" spans="6:10" ht="9.75">
      <c r="F265" s="59"/>
      <c r="G265" s="59"/>
      <c r="H265" s="59"/>
      <c r="I265" s="59"/>
      <c r="J265" s="59"/>
    </row>
    <row r="266" spans="6:10" ht="9.75">
      <c r="F266" s="59"/>
      <c r="G266" s="59"/>
      <c r="H266" s="59"/>
      <c r="I266" s="59"/>
      <c r="J266" s="59"/>
    </row>
    <row r="267" spans="6:10" ht="9.75">
      <c r="F267" s="59"/>
      <c r="G267" s="59"/>
      <c r="H267" s="59"/>
      <c r="I267" s="59"/>
      <c r="J267" s="59"/>
    </row>
    <row r="268" spans="6:10" ht="9.75">
      <c r="F268" s="59"/>
      <c r="G268" s="59"/>
      <c r="H268" s="59"/>
      <c r="I268" s="59"/>
      <c r="J268" s="59"/>
    </row>
    <row r="269" spans="6:10" ht="9.75">
      <c r="F269" s="59"/>
      <c r="G269" s="59"/>
      <c r="H269" s="59"/>
      <c r="I269" s="59"/>
      <c r="J269" s="59"/>
    </row>
    <row r="270" spans="6:10" ht="9.75">
      <c r="F270" s="59"/>
      <c r="G270" s="59"/>
      <c r="H270" s="59"/>
      <c r="I270" s="59"/>
      <c r="J270" s="59"/>
    </row>
    <row r="271" spans="6:10" ht="9.75">
      <c r="F271" s="59"/>
      <c r="G271" s="59"/>
      <c r="H271" s="59"/>
      <c r="I271" s="59"/>
      <c r="J271" s="59"/>
    </row>
    <row r="272" spans="6:10" ht="9.75">
      <c r="F272" s="59"/>
      <c r="G272" s="59"/>
      <c r="H272" s="59"/>
      <c r="I272" s="59"/>
      <c r="J272" s="59"/>
    </row>
    <row r="273" spans="6:10" ht="9.75">
      <c r="F273" s="59"/>
      <c r="G273" s="59"/>
      <c r="H273" s="59"/>
      <c r="I273" s="59"/>
      <c r="J273" s="59"/>
    </row>
    <row r="274" spans="6:10" ht="9.75">
      <c r="F274" s="59"/>
      <c r="G274" s="59"/>
      <c r="H274" s="59"/>
      <c r="I274" s="59"/>
      <c r="J274" s="59"/>
    </row>
    <row r="275" spans="6:10" ht="9.75">
      <c r="F275" s="59"/>
      <c r="G275" s="59"/>
      <c r="H275" s="59"/>
      <c r="I275" s="59"/>
      <c r="J275" s="59"/>
    </row>
    <row r="276" spans="6:10" ht="9.75">
      <c r="F276" s="59"/>
      <c r="G276" s="59"/>
      <c r="H276" s="59"/>
      <c r="I276" s="59"/>
      <c r="J276" s="59"/>
    </row>
    <row r="277" spans="6:10" ht="9.75">
      <c r="F277" s="59"/>
      <c r="G277" s="59"/>
      <c r="H277" s="59"/>
      <c r="I277" s="59"/>
      <c r="J277" s="59"/>
    </row>
    <row r="278" spans="6:10" ht="9.75">
      <c r="F278" s="59"/>
      <c r="G278" s="59"/>
      <c r="H278" s="59"/>
      <c r="I278" s="59"/>
      <c r="J278" s="59"/>
    </row>
    <row r="279" spans="6:10" ht="9.75">
      <c r="F279" s="59"/>
      <c r="G279" s="59"/>
      <c r="H279" s="59"/>
      <c r="I279" s="59"/>
      <c r="J279" s="59"/>
    </row>
    <row r="280" spans="6:10" ht="9.75">
      <c r="F280" s="59"/>
      <c r="G280" s="59"/>
      <c r="H280" s="59"/>
      <c r="I280" s="59"/>
      <c r="J280" s="59"/>
    </row>
    <row r="281" spans="6:10" ht="9.75">
      <c r="F281" s="59"/>
      <c r="G281" s="59"/>
      <c r="H281" s="59"/>
      <c r="I281" s="59"/>
      <c r="J281" s="59"/>
    </row>
    <row r="282" spans="6:10" ht="9.75">
      <c r="F282" s="59"/>
      <c r="G282" s="59"/>
      <c r="H282" s="59"/>
      <c r="I282" s="59"/>
      <c r="J282" s="59"/>
    </row>
    <row r="283" spans="6:10" ht="9.75">
      <c r="F283" s="59"/>
      <c r="G283" s="59"/>
      <c r="H283" s="59"/>
      <c r="I283" s="59"/>
      <c r="J283" s="59"/>
    </row>
    <row r="284" spans="6:10" ht="9.75">
      <c r="F284" s="59"/>
      <c r="G284" s="59"/>
      <c r="H284" s="59"/>
      <c r="I284" s="59"/>
      <c r="J284" s="59"/>
    </row>
    <row r="285" spans="6:10" ht="9.75">
      <c r="F285" s="59"/>
      <c r="G285" s="59"/>
      <c r="H285" s="59"/>
      <c r="I285" s="59"/>
      <c r="J285" s="59"/>
    </row>
    <row r="286" spans="6:10" ht="9.75">
      <c r="F286" s="59"/>
      <c r="G286" s="59"/>
      <c r="H286" s="59"/>
      <c r="I286" s="59"/>
      <c r="J286" s="59"/>
    </row>
    <row r="287" spans="6:10" ht="9.75">
      <c r="F287" s="59"/>
      <c r="G287" s="59"/>
      <c r="H287" s="59"/>
      <c r="I287" s="59"/>
      <c r="J287" s="59"/>
    </row>
    <row r="288" spans="6:10" ht="9.75">
      <c r="F288" s="59"/>
      <c r="G288" s="59"/>
      <c r="H288" s="59"/>
      <c r="I288" s="59"/>
      <c r="J288" s="59"/>
    </row>
    <row r="289" spans="6:10" ht="9.75">
      <c r="F289" s="59"/>
      <c r="G289" s="59"/>
      <c r="H289" s="59"/>
      <c r="I289" s="59"/>
      <c r="J289" s="59"/>
    </row>
    <row r="290" spans="6:10" ht="9.75">
      <c r="F290" s="59"/>
      <c r="G290" s="59"/>
      <c r="H290" s="59"/>
      <c r="I290" s="59"/>
      <c r="J290" s="59"/>
    </row>
    <row r="291" spans="6:10" ht="9.75">
      <c r="F291" s="59"/>
      <c r="G291" s="59"/>
      <c r="H291" s="59"/>
      <c r="I291" s="59"/>
      <c r="J291" s="59"/>
    </row>
    <row r="292" spans="6:10" ht="9.75">
      <c r="F292" s="59"/>
      <c r="G292" s="59"/>
      <c r="H292" s="59"/>
      <c r="I292" s="59"/>
      <c r="J292" s="59"/>
    </row>
    <row r="293" spans="6:10" ht="9.75">
      <c r="F293" s="59"/>
      <c r="G293" s="59"/>
      <c r="H293" s="59"/>
      <c r="I293" s="59"/>
      <c r="J293" s="59"/>
    </row>
    <row r="294" spans="6:10" ht="9.75">
      <c r="F294" s="59"/>
      <c r="G294" s="59"/>
      <c r="H294" s="59"/>
      <c r="I294" s="59"/>
      <c r="J294" s="59"/>
    </row>
    <row r="295" spans="6:10" ht="9.75">
      <c r="F295" s="59"/>
      <c r="G295" s="59"/>
      <c r="H295" s="59"/>
      <c r="I295" s="59"/>
      <c r="J295" s="59"/>
    </row>
    <row r="296" spans="6:10" ht="9.75">
      <c r="F296" s="59"/>
      <c r="G296" s="59"/>
      <c r="H296" s="59"/>
      <c r="I296" s="59"/>
      <c r="J296" s="59"/>
    </row>
    <row r="297" spans="6:10" ht="9.75">
      <c r="F297" s="59"/>
      <c r="G297" s="59"/>
      <c r="H297" s="59"/>
      <c r="I297" s="59"/>
      <c r="J297" s="59"/>
    </row>
    <row r="298" spans="6:10" ht="9.75">
      <c r="F298" s="59"/>
      <c r="G298" s="59"/>
      <c r="H298" s="59"/>
      <c r="I298" s="59"/>
      <c r="J298" s="59"/>
    </row>
    <row r="299" spans="6:10" ht="9.75">
      <c r="F299" s="59"/>
      <c r="G299" s="59"/>
      <c r="H299" s="59"/>
      <c r="I299" s="59"/>
      <c r="J299" s="59"/>
    </row>
    <row r="300" spans="6:10" ht="9.75">
      <c r="F300" s="59"/>
      <c r="G300" s="59"/>
      <c r="H300" s="59"/>
      <c r="I300" s="59"/>
      <c r="J300" s="59"/>
    </row>
    <row r="301" spans="6:10" ht="9.75">
      <c r="F301" s="59"/>
      <c r="G301" s="59"/>
      <c r="H301" s="59"/>
      <c r="I301" s="59"/>
      <c r="J301" s="59"/>
    </row>
    <row r="302" spans="6:10" ht="9.75">
      <c r="F302" s="59"/>
      <c r="G302" s="59"/>
      <c r="H302" s="59"/>
      <c r="I302" s="59"/>
      <c r="J302" s="59"/>
    </row>
    <row r="303" spans="6:10" ht="9.75">
      <c r="F303" s="59"/>
      <c r="G303" s="59"/>
      <c r="H303" s="59"/>
      <c r="I303" s="59"/>
      <c r="J303" s="59"/>
    </row>
    <row r="304" spans="6:10" ht="9.75">
      <c r="F304" s="59"/>
      <c r="G304" s="59"/>
      <c r="H304" s="59"/>
      <c r="I304" s="59"/>
      <c r="J304" s="59"/>
    </row>
    <row r="305" spans="6:10" ht="9.75">
      <c r="F305" s="59"/>
      <c r="G305" s="59"/>
      <c r="H305" s="59"/>
      <c r="I305" s="59"/>
      <c r="J305" s="59"/>
    </row>
    <row r="306" spans="6:10" ht="9.75">
      <c r="F306" s="59"/>
      <c r="G306" s="59"/>
      <c r="H306" s="59"/>
      <c r="I306" s="59"/>
      <c r="J306" s="59"/>
    </row>
    <row r="307" spans="6:10" ht="9.75">
      <c r="F307" s="59"/>
      <c r="G307" s="59"/>
      <c r="H307" s="59"/>
      <c r="I307" s="59"/>
      <c r="J307" s="59"/>
    </row>
    <row r="308" spans="6:10" ht="9.75">
      <c r="F308" s="59"/>
      <c r="G308" s="59"/>
      <c r="H308" s="59"/>
      <c r="I308" s="59"/>
      <c r="J308" s="59"/>
    </row>
    <row r="309" spans="6:10" ht="9.75">
      <c r="F309" s="59"/>
      <c r="G309" s="59"/>
      <c r="H309" s="59"/>
      <c r="I309" s="59"/>
      <c r="J309" s="59"/>
    </row>
    <row r="310" spans="6:10" ht="9.75">
      <c r="F310" s="59"/>
      <c r="G310" s="59"/>
      <c r="H310" s="59"/>
      <c r="I310" s="59"/>
      <c r="J310" s="59"/>
    </row>
    <row r="311" spans="6:10" ht="9.75">
      <c r="F311" s="59"/>
      <c r="G311" s="59"/>
      <c r="H311" s="59"/>
      <c r="I311" s="59"/>
      <c r="J311" s="59"/>
    </row>
    <row r="312" spans="6:10" ht="9.75">
      <c r="F312" s="59"/>
      <c r="G312" s="59"/>
      <c r="H312" s="59"/>
      <c r="I312" s="59"/>
      <c r="J312" s="59"/>
    </row>
    <row r="313" spans="6:10" ht="9.75">
      <c r="F313" s="59"/>
      <c r="G313" s="59"/>
      <c r="H313" s="59"/>
      <c r="I313" s="59"/>
      <c r="J313" s="59"/>
    </row>
    <row r="314" spans="6:10" ht="9.75">
      <c r="F314" s="59"/>
      <c r="G314" s="59"/>
      <c r="H314" s="59"/>
      <c r="I314" s="59"/>
      <c r="J314" s="59"/>
    </row>
    <row r="315" spans="6:10" ht="9.75">
      <c r="F315" s="59"/>
      <c r="G315" s="59"/>
      <c r="H315" s="59"/>
      <c r="I315" s="59"/>
      <c r="J315" s="59"/>
    </row>
    <row r="316" spans="6:10" ht="9.75">
      <c r="F316" s="59"/>
      <c r="G316" s="59"/>
      <c r="H316" s="59"/>
      <c r="I316" s="59"/>
      <c r="J316" s="59"/>
    </row>
    <row r="317" spans="6:10" ht="9.75">
      <c r="F317" s="59"/>
      <c r="G317" s="59"/>
      <c r="H317" s="59"/>
      <c r="I317" s="59"/>
      <c r="J317" s="59"/>
    </row>
    <row r="318" spans="6:10" ht="9.75">
      <c r="F318" s="59"/>
      <c r="G318" s="59"/>
      <c r="H318" s="59"/>
      <c r="I318" s="59"/>
      <c r="J318" s="59"/>
    </row>
    <row r="319" spans="6:10" ht="9.75">
      <c r="F319" s="59"/>
      <c r="G319" s="59"/>
      <c r="H319" s="59"/>
      <c r="I319" s="59"/>
      <c r="J319" s="59"/>
    </row>
    <row r="320" spans="6:10" ht="9.75">
      <c r="F320" s="59"/>
      <c r="G320" s="59"/>
      <c r="H320" s="59"/>
      <c r="I320" s="59"/>
      <c r="J320" s="59"/>
    </row>
    <row r="321" spans="6:10" ht="9.75">
      <c r="F321" s="59"/>
      <c r="G321" s="59"/>
      <c r="H321" s="59"/>
      <c r="I321" s="59"/>
      <c r="J321" s="59"/>
    </row>
    <row r="322" spans="6:10" ht="9.75">
      <c r="F322" s="59"/>
      <c r="G322" s="59"/>
      <c r="H322" s="59"/>
      <c r="I322" s="59"/>
      <c r="J322" s="59"/>
    </row>
    <row r="323" spans="6:10" ht="9.75">
      <c r="F323" s="59"/>
      <c r="G323" s="59"/>
      <c r="H323" s="59"/>
      <c r="I323" s="59"/>
      <c r="J323" s="59"/>
    </row>
    <row r="324" spans="6:10" ht="9.75">
      <c r="F324" s="59"/>
      <c r="G324" s="59"/>
      <c r="H324" s="59"/>
      <c r="I324" s="59"/>
      <c r="J324" s="59"/>
    </row>
    <row r="325" spans="6:10" ht="9.75">
      <c r="F325" s="59"/>
      <c r="G325" s="59"/>
      <c r="H325" s="59"/>
      <c r="I325" s="59"/>
      <c r="J325" s="59"/>
    </row>
    <row r="326" spans="6:10" ht="9.75">
      <c r="F326" s="59"/>
      <c r="G326" s="59"/>
      <c r="H326" s="59"/>
      <c r="I326" s="59"/>
      <c r="J326" s="59"/>
    </row>
    <row r="327" spans="6:10" ht="9.75">
      <c r="F327" s="59"/>
      <c r="G327" s="59"/>
      <c r="H327" s="59"/>
      <c r="I327" s="59"/>
      <c r="J327" s="59"/>
    </row>
    <row r="328" spans="6:10" ht="9.75">
      <c r="F328" s="59"/>
      <c r="G328" s="59"/>
      <c r="H328" s="59"/>
      <c r="I328" s="59"/>
      <c r="J328" s="59"/>
    </row>
    <row r="329" spans="6:10" ht="9.75">
      <c r="F329" s="59"/>
      <c r="G329" s="59"/>
      <c r="H329" s="59"/>
      <c r="I329" s="59"/>
      <c r="J329" s="59"/>
    </row>
    <row r="330" spans="6:10" ht="9.75">
      <c r="F330" s="59"/>
      <c r="G330" s="59"/>
      <c r="H330" s="59"/>
      <c r="I330" s="59"/>
      <c r="J330" s="59"/>
    </row>
    <row r="331" spans="6:10" ht="9.75">
      <c r="F331" s="59"/>
      <c r="G331" s="59"/>
      <c r="H331" s="59"/>
      <c r="I331" s="59"/>
      <c r="J331" s="59"/>
    </row>
    <row r="332" spans="6:10" ht="9.75">
      <c r="F332" s="59"/>
      <c r="G332" s="59"/>
      <c r="H332" s="59"/>
      <c r="I332" s="59"/>
      <c r="J332" s="59"/>
    </row>
    <row r="333" spans="6:10" ht="9.75">
      <c r="F333" s="59"/>
      <c r="G333" s="59"/>
      <c r="H333" s="59"/>
      <c r="I333" s="59"/>
      <c r="J333" s="59"/>
    </row>
    <row r="334" spans="6:10" ht="9.75">
      <c r="F334" s="59"/>
      <c r="G334" s="59"/>
      <c r="H334" s="59"/>
      <c r="I334" s="59"/>
      <c r="J334" s="59"/>
    </row>
    <row r="335" spans="6:10" ht="9.75">
      <c r="F335" s="59"/>
      <c r="G335" s="59"/>
      <c r="H335" s="59"/>
      <c r="I335" s="59"/>
      <c r="J335" s="59"/>
    </row>
    <row r="336" spans="6:10" ht="9.75">
      <c r="F336" s="59"/>
      <c r="G336" s="59"/>
      <c r="H336" s="59"/>
      <c r="I336" s="59"/>
      <c r="J336" s="59"/>
    </row>
    <row r="337" spans="6:10" ht="9.75">
      <c r="F337" s="59"/>
      <c r="G337" s="59"/>
      <c r="H337" s="59"/>
      <c r="I337" s="59"/>
      <c r="J337" s="59"/>
    </row>
    <row r="338" spans="6:10" ht="9.75">
      <c r="F338" s="59"/>
      <c r="G338" s="59"/>
      <c r="H338" s="59"/>
      <c r="I338" s="59"/>
      <c r="J338" s="59"/>
    </row>
    <row r="339" spans="6:10" ht="9.75">
      <c r="F339" s="59"/>
      <c r="G339" s="59"/>
      <c r="H339" s="59"/>
      <c r="I339" s="59"/>
      <c r="J339" s="59"/>
    </row>
    <row r="340" spans="6:10" ht="9.75">
      <c r="F340" s="59"/>
      <c r="G340" s="59"/>
      <c r="H340" s="59"/>
      <c r="I340" s="59"/>
      <c r="J340" s="59"/>
    </row>
    <row r="341" spans="6:10" ht="9.75">
      <c r="F341" s="59"/>
      <c r="G341" s="59"/>
      <c r="H341" s="59"/>
      <c r="I341" s="59"/>
      <c r="J341" s="59"/>
    </row>
    <row r="342" spans="6:10" ht="9.75">
      <c r="F342" s="59"/>
      <c r="G342" s="59"/>
      <c r="H342" s="59"/>
      <c r="I342" s="59"/>
      <c r="J342" s="59"/>
    </row>
    <row r="343" spans="6:10" ht="9.75">
      <c r="F343" s="59"/>
      <c r="G343" s="59"/>
      <c r="H343" s="59"/>
      <c r="I343" s="59"/>
      <c r="J343" s="59"/>
    </row>
    <row r="344" spans="6:10" ht="9.75">
      <c r="F344" s="59"/>
      <c r="G344" s="59"/>
      <c r="H344" s="59"/>
      <c r="I344" s="59"/>
      <c r="J344" s="59"/>
    </row>
    <row r="345" spans="6:10" ht="9.75">
      <c r="F345" s="59"/>
      <c r="G345" s="59"/>
      <c r="H345" s="59"/>
      <c r="I345" s="59"/>
      <c r="J345" s="59"/>
    </row>
    <row r="346" spans="6:10" ht="9.75">
      <c r="F346" s="59"/>
      <c r="G346" s="59"/>
      <c r="H346" s="59"/>
      <c r="I346" s="59"/>
      <c r="J346" s="59"/>
    </row>
    <row r="347" spans="6:10" ht="9.75">
      <c r="F347" s="59"/>
      <c r="G347" s="59"/>
      <c r="H347" s="59"/>
      <c r="I347" s="59"/>
      <c r="J347" s="59"/>
    </row>
    <row r="348" spans="6:10" ht="9.75">
      <c r="F348" s="59"/>
      <c r="G348" s="59"/>
      <c r="H348" s="59"/>
      <c r="I348" s="59"/>
      <c r="J348" s="59"/>
    </row>
    <row r="349" spans="6:10" ht="9.75">
      <c r="F349" s="59"/>
      <c r="G349" s="59"/>
      <c r="H349" s="59"/>
      <c r="I349" s="59"/>
      <c r="J349" s="59"/>
    </row>
    <row r="350" spans="6:10" ht="9.75">
      <c r="F350" s="59"/>
      <c r="G350" s="59"/>
      <c r="H350" s="59"/>
      <c r="I350" s="59"/>
      <c r="J350" s="59"/>
    </row>
    <row r="351" spans="6:10" ht="9.75">
      <c r="F351" s="59"/>
      <c r="G351" s="59"/>
      <c r="H351" s="59"/>
      <c r="I351" s="59"/>
      <c r="J351" s="59"/>
    </row>
    <row r="352" spans="6:10" ht="9.75">
      <c r="F352" s="59"/>
      <c r="G352" s="59"/>
      <c r="H352" s="59"/>
      <c r="I352" s="59"/>
      <c r="J352" s="59"/>
    </row>
    <row r="353" spans="6:10" ht="9.75">
      <c r="F353" s="59"/>
      <c r="G353" s="59"/>
      <c r="H353" s="59"/>
      <c r="I353" s="59"/>
      <c r="J353" s="59"/>
    </row>
    <row r="354" spans="6:10" ht="9.75">
      <c r="F354" s="59"/>
      <c r="G354" s="59"/>
      <c r="H354" s="59"/>
      <c r="I354" s="59"/>
      <c r="J354" s="59"/>
    </row>
    <row r="355" spans="6:10" ht="9.75">
      <c r="F355" s="59"/>
      <c r="G355" s="59"/>
      <c r="H355" s="59"/>
      <c r="I355" s="59"/>
      <c r="J355" s="59"/>
    </row>
    <row r="356" spans="6:10" ht="9.75">
      <c r="F356" s="59"/>
      <c r="G356" s="59"/>
      <c r="H356" s="59"/>
      <c r="I356" s="59"/>
      <c r="J356" s="59"/>
    </row>
    <row r="357" spans="6:10" ht="9.75">
      <c r="F357" s="59"/>
      <c r="G357" s="59"/>
      <c r="H357" s="59"/>
      <c r="I357" s="59"/>
      <c r="J357" s="59"/>
    </row>
    <row r="358" spans="6:10" ht="9.75">
      <c r="F358" s="59"/>
      <c r="G358" s="59"/>
      <c r="H358" s="59"/>
      <c r="I358" s="59"/>
      <c r="J358" s="59"/>
    </row>
    <row r="359" spans="6:10" ht="9.75">
      <c r="F359" s="59"/>
      <c r="G359" s="59"/>
      <c r="H359" s="59"/>
      <c r="I359" s="59"/>
      <c r="J359" s="59"/>
    </row>
    <row r="360" spans="6:10" ht="9.75">
      <c r="F360" s="59"/>
      <c r="G360" s="59"/>
      <c r="H360" s="59"/>
      <c r="I360" s="59"/>
      <c r="J360" s="59"/>
    </row>
    <row r="361" spans="6:10" ht="9.75">
      <c r="F361" s="59"/>
      <c r="G361" s="59"/>
      <c r="H361" s="59"/>
      <c r="I361" s="59"/>
      <c r="J361" s="59"/>
    </row>
    <row r="362" spans="6:10" ht="9.75">
      <c r="F362" s="59"/>
      <c r="G362" s="59"/>
      <c r="H362" s="59"/>
      <c r="I362" s="59"/>
      <c r="J362" s="59"/>
    </row>
    <row r="363" spans="6:10" ht="9.75">
      <c r="F363" s="59"/>
      <c r="G363" s="59"/>
      <c r="H363" s="59"/>
      <c r="I363" s="59"/>
      <c r="J363" s="59"/>
    </row>
    <row r="364" spans="6:10" ht="9.75">
      <c r="F364" s="59"/>
      <c r="G364" s="59"/>
      <c r="H364" s="59"/>
      <c r="I364" s="59"/>
      <c r="J364" s="59"/>
    </row>
    <row r="365" spans="6:10" ht="9.75">
      <c r="F365" s="59"/>
      <c r="G365" s="59"/>
      <c r="H365" s="59"/>
      <c r="I365" s="59"/>
      <c r="J365" s="59"/>
    </row>
    <row r="366" spans="6:10" ht="9.75">
      <c r="F366" s="59"/>
      <c r="G366" s="59"/>
      <c r="H366" s="59"/>
      <c r="I366" s="59"/>
      <c r="J366" s="59"/>
    </row>
    <row r="367" spans="6:10" ht="9.75">
      <c r="F367" s="59"/>
      <c r="G367" s="59"/>
      <c r="H367" s="59"/>
      <c r="I367" s="59"/>
      <c r="J367" s="59"/>
    </row>
    <row r="368" spans="6:10" ht="9.75">
      <c r="F368" s="59"/>
      <c r="G368" s="59"/>
      <c r="H368" s="59"/>
      <c r="I368" s="59"/>
      <c r="J368" s="59"/>
    </row>
    <row r="369" spans="6:10" ht="9.75">
      <c r="F369" s="59"/>
      <c r="G369" s="59"/>
      <c r="H369" s="59"/>
      <c r="I369" s="59"/>
      <c r="J369" s="59"/>
    </row>
    <row r="370" spans="6:10" ht="9.75">
      <c r="F370" s="59"/>
      <c r="G370" s="59"/>
      <c r="H370" s="59"/>
      <c r="I370" s="59"/>
      <c r="J370" s="59"/>
    </row>
    <row r="371" spans="6:10" ht="9.75">
      <c r="F371" s="59"/>
      <c r="G371" s="59"/>
      <c r="H371" s="59"/>
      <c r="I371" s="59"/>
      <c r="J371" s="59"/>
    </row>
    <row r="372" spans="6:10" ht="9.75">
      <c r="F372" s="59"/>
      <c r="G372" s="59"/>
      <c r="H372" s="59"/>
      <c r="I372" s="59"/>
      <c r="J372" s="59"/>
    </row>
    <row r="373" spans="6:10" ht="9.75">
      <c r="F373" s="59"/>
      <c r="G373" s="59"/>
      <c r="H373" s="59"/>
      <c r="I373" s="59"/>
      <c r="J373" s="59"/>
    </row>
    <row r="374" spans="6:10" ht="9.75">
      <c r="F374" s="59"/>
      <c r="G374" s="59"/>
      <c r="H374" s="59"/>
      <c r="I374" s="59"/>
      <c r="J374" s="59"/>
    </row>
    <row r="375" spans="6:10" ht="9.75">
      <c r="F375" s="59"/>
      <c r="G375" s="59"/>
      <c r="H375" s="59"/>
      <c r="I375" s="59"/>
      <c r="J375" s="59"/>
    </row>
    <row r="376" spans="6:10" ht="9.75">
      <c r="F376" s="59"/>
      <c r="G376" s="59"/>
      <c r="H376" s="59"/>
      <c r="I376" s="59"/>
      <c r="J376" s="59"/>
    </row>
    <row r="377" spans="6:10" ht="9.75">
      <c r="F377" s="59"/>
      <c r="G377" s="59"/>
      <c r="H377" s="59"/>
      <c r="I377" s="59"/>
      <c r="J377" s="59"/>
    </row>
    <row r="378" spans="6:10" ht="9.75">
      <c r="F378" s="59"/>
      <c r="G378" s="59"/>
      <c r="H378" s="59"/>
      <c r="I378" s="59"/>
      <c r="J378" s="59"/>
    </row>
    <row r="379" spans="6:10" ht="9.75">
      <c r="F379" s="59"/>
      <c r="G379" s="59"/>
      <c r="H379" s="59"/>
      <c r="I379" s="59"/>
      <c r="J379" s="59"/>
    </row>
    <row r="380" spans="6:10" ht="9.75">
      <c r="F380" s="59"/>
      <c r="G380" s="59"/>
      <c r="H380" s="59"/>
      <c r="I380" s="59"/>
      <c r="J380" s="59"/>
    </row>
    <row r="381" spans="6:10" ht="9.75">
      <c r="F381" s="59"/>
      <c r="G381" s="59"/>
      <c r="H381" s="59"/>
      <c r="I381" s="59"/>
      <c r="J381" s="59"/>
    </row>
    <row r="382" spans="6:10" ht="9.75">
      <c r="F382" s="59"/>
      <c r="G382" s="59"/>
      <c r="H382" s="59"/>
      <c r="I382" s="59"/>
      <c r="J382" s="59"/>
    </row>
    <row r="383" spans="6:10" ht="9.75">
      <c r="F383" s="59"/>
      <c r="G383" s="59"/>
      <c r="H383" s="59"/>
      <c r="I383" s="59"/>
      <c r="J383" s="59"/>
    </row>
    <row r="384" spans="6:10" ht="9.75">
      <c r="F384" s="59"/>
      <c r="G384" s="59"/>
      <c r="H384" s="59"/>
      <c r="I384" s="59"/>
      <c r="J384" s="59"/>
    </row>
    <row r="385" spans="6:10" ht="9.75">
      <c r="F385" s="59"/>
      <c r="G385" s="59"/>
      <c r="H385" s="59"/>
      <c r="I385" s="59"/>
      <c r="J385" s="59"/>
    </row>
    <row r="386" spans="6:10" ht="9.75">
      <c r="F386" s="59"/>
      <c r="G386" s="59"/>
      <c r="H386" s="59"/>
      <c r="I386" s="59"/>
      <c r="J386" s="59"/>
    </row>
    <row r="387" spans="6:10" ht="9.75">
      <c r="F387" s="59"/>
      <c r="G387" s="59"/>
      <c r="H387" s="59"/>
      <c r="I387" s="59"/>
      <c r="J387" s="59"/>
    </row>
    <row r="388" spans="6:10" ht="9.75">
      <c r="F388" s="59"/>
      <c r="G388" s="59"/>
      <c r="H388" s="59"/>
      <c r="I388" s="59"/>
      <c r="J388" s="59"/>
    </row>
    <row r="389" spans="6:10" ht="9.75">
      <c r="F389" s="59"/>
      <c r="G389" s="59"/>
      <c r="H389" s="59"/>
      <c r="I389" s="59"/>
      <c r="J389" s="59"/>
    </row>
    <row r="390" spans="6:10" ht="9.75">
      <c r="F390" s="59"/>
      <c r="G390" s="59"/>
      <c r="H390" s="59"/>
      <c r="I390" s="59"/>
      <c r="J390" s="59"/>
    </row>
    <row r="391" spans="6:10" ht="9.75">
      <c r="F391" s="59"/>
      <c r="G391" s="59"/>
      <c r="H391" s="59"/>
      <c r="I391" s="59"/>
      <c r="J391" s="59"/>
    </row>
    <row r="392" spans="6:10" ht="9.75">
      <c r="F392" s="59"/>
      <c r="G392" s="59"/>
      <c r="H392" s="59"/>
      <c r="I392" s="59"/>
      <c r="J392" s="59"/>
    </row>
    <row r="393" spans="6:10" ht="9.75">
      <c r="F393" s="59"/>
      <c r="G393" s="59"/>
      <c r="H393" s="59"/>
      <c r="I393" s="59"/>
      <c r="J393" s="59"/>
    </row>
    <row r="394" spans="6:10" ht="9.75">
      <c r="F394" s="59"/>
      <c r="G394" s="59"/>
      <c r="H394" s="59"/>
      <c r="I394" s="59"/>
      <c r="J394" s="59"/>
    </row>
    <row r="395" spans="6:10" ht="9.75">
      <c r="F395" s="59"/>
      <c r="G395" s="59"/>
      <c r="H395" s="59"/>
      <c r="I395" s="59"/>
      <c r="J395" s="59"/>
    </row>
    <row r="396" spans="6:10" ht="9.75">
      <c r="F396" s="59"/>
      <c r="G396" s="59"/>
      <c r="H396" s="59"/>
      <c r="I396" s="59"/>
      <c r="J396" s="59"/>
    </row>
    <row r="397" spans="6:10" ht="9.75">
      <c r="F397" s="59"/>
      <c r="G397" s="59"/>
      <c r="H397" s="59"/>
      <c r="I397" s="59"/>
      <c r="J397" s="59"/>
    </row>
    <row r="398" spans="6:10" ht="9.75">
      <c r="F398" s="59"/>
      <c r="G398" s="59"/>
      <c r="H398" s="59"/>
      <c r="I398" s="59"/>
      <c r="J398" s="59"/>
    </row>
    <row r="399" spans="6:10" ht="9.75">
      <c r="F399" s="59"/>
      <c r="G399" s="59"/>
      <c r="H399" s="59"/>
      <c r="I399" s="59"/>
      <c r="J399" s="59"/>
    </row>
    <row r="400" spans="6:10" ht="9.75">
      <c r="F400" s="59"/>
      <c r="G400" s="59"/>
      <c r="H400" s="59"/>
      <c r="I400" s="59"/>
      <c r="J400" s="59"/>
    </row>
    <row r="401" spans="6:10" ht="9.75">
      <c r="F401" s="59"/>
      <c r="G401" s="59"/>
      <c r="H401" s="59"/>
      <c r="I401" s="59"/>
      <c r="J401" s="59"/>
    </row>
    <row r="402" spans="6:10" ht="9.75">
      <c r="F402" s="59"/>
      <c r="G402" s="59"/>
      <c r="H402" s="59"/>
      <c r="I402" s="59"/>
      <c r="J402" s="59"/>
    </row>
    <row r="403" spans="6:10" ht="9.75">
      <c r="F403" s="59"/>
      <c r="G403" s="59"/>
      <c r="H403" s="59"/>
      <c r="I403" s="59"/>
      <c r="J403" s="59"/>
    </row>
    <row r="404" spans="6:10" ht="9.75">
      <c r="F404" s="59"/>
      <c r="G404" s="59"/>
      <c r="H404" s="59"/>
      <c r="I404" s="59"/>
      <c r="J404" s="59"/>
    </row>
    <row r="405" spans="6:10" ht="9.75">
      <c r="F405" s="59"/>
      <c r="G405" s="59"/>
      <c r="H405" s="59"/>
      <c r="I405" s="59"/>
      <c r="J405" s="59"/>
    </row>
    <row r="406" spans="6:10" ht="9.75">
      <c r="F406" s="59"/>
      <c r="G406" s="59"/>
      <c r="H406" s="59"/>
      <c r="I406" s="59"/>
      <c r="J406" s="59"/>
    </row>
    <row r="407" spans="6:10" ht="9.75">
      <c r="F407" s="59"/>
      <c r="G407" s="59"/>
      <c r="H407" s="59"/>
      <c r="I407" s="59"/>
      <c r="J407" s="59"/>
    </row>
    <row r="408" spans="6:10" ht="9.75">
      <c r="F408" s="59"/>
      <c r="G408" s="59"/>
      <c r="H408" s="59"/>
      <c r="I408" s="59"/>
      <c r="J408" s="59"/>
    </row>
    <row r="409" spans="6:10" ht="9.75">
      <c r="F409" s="59"/>
      <c r="G409" s="59"/>
      <c r="H409" s="59"/>
      <c r="I409" s="59"/>
      <c r="J409" s="59"/>
    </row>
    <row r="410" spans="6:10" ht="9.75">
      <c r="F410" s="59"/>
      <c r="G410" s="59"/>
      <c r="H410" s="59"/>
      <c r="I410" s="59"/>
      <c r="J410" s="59"/>
    </row>
    <row r="411" spans="6:10" ht="9.75">
      <c r="F411" s="59"/>
      <c r="G411" s="59"/>
      <c r="H411" s="59"/>
      <c r="I411" s="59"/>
      <c r="J411" s="59"/>
    </row>
    <row r="412" spans="6:10" ht="9.75">
      <c r="F412" s="59"/>
      <c r="G412" s="59"/>
      <c r="H412" s="59"/>
      <c r="I412" s="59"/>
      <c r="J412" s="59"/>
    </row>
    <row r="413" spans="6:10" ht="9.75">
      <c r="F413" s="59"/>
      <c r="G413" s="59"/>
      <c r="H413" s="59"/>
      <c r="I413" s="59"/>
      <c r="J413" s="59"/>
    </row>
    <row r="414" spans="6:10" ht="9.75">
      <c r="F414" s="59"/>
      <c r="G414" s="59"/>
      <c r="H414" s="59"/>
      <c r="I414" s="59"/>
      <c r="J414" s="59"/>
    </row>
    <row r="415" spans="6:10" ht="9.75">
      <c r="F415" s="59"/>
      <c r="G415" s="59"/>
      <c r="H415" s="59"/>
      <c r="I415" s="59"/>
      <c r="J415" s="59"/>
    </row>
    <row r="416" spans="6:10" ht="9.75">
      <c r="F416" s="59"/>
      <c r="G416" s="59"/>
      <c r="H416" s="59"/>
      <c r="I416" s="59"/>
      <c r="J416" s="59"/>
    </row>
    <row r="417" spans="6:10" ht="9.75">
      <c r="F417" s="59"/>
      <c r="G417" s="59"/>
      <c r="H417" s="59"/>
      <c r="I417" s="59"/>
      <c r="J417" s="59"/>
    </row>
    <row r="418" spans="6:10" ht="9.75">
      <c r="F418" s="59"/>
      <c r="G418" s="59"/>
      <c r="H418" s="59"/>
      <c r="I418" s="59"/>
      <c r="J418" s="59"/>
    </row>
    <row r="419" spans="6:10" ht="9.75">
      <c r="F419" s="59"/>
      <c r="G419" s="59"/>
      <c r="H419" s="59"/>
      <c r="I419" s="59"/>
      <c r="J419" s="59"/>
    </row>
    <row r="420" spans="6:10" ht="9.75">
      <c r="F420" s="59"/>
      <c r="G420" s="59"/>
      <c r="H420" s="59"/>
      <c r="I420" s="59"/>
      <c r="J420" s="59"/>
    </row>
    <row r="421" spans="6:10" ht="9.75">
      <c r="F421" s="59"/>
      <c r="G421" s="59"/>
      <c r="H421" s="59"/>
      <c r="I421" s="59"/>
      <c r="J421" s="59"/>
    </row>
    <row r="422" spans="6:10" ht="9.75">
      <c r="F422" s="59"/>
      <c r="G422" s="59"/>
      <c r="H422" s="59"/>
      <c r="I422" s="59"/>
      <c r="J422" s="59"/>
    </row>
    <row r="423" spans="6:10" ht="9.75">
      <c r="F423" s="59"/>
      <c r="G423" s="59"/>
      <c r="H423" s="59"/>
      <c r="I423" s="59"/>
      <c r="J423" s="59"/>
    </row>
    <row r="424" spans="6:10" ht="9.75">
      <c r="F424" s="59"/>
      <c r="G424" s="59"/>
      <c r="H424" s="59"/>
      <c r="I424" s="59"/>
      <c r="J424" s="59"/>
    </row>
    <row r="425" spans="6:10" ht="9.75">
      <c r="F425" s="59"/>
      <c r="G425" s="59"/>
      <c r="H425" s="59"/>
      <c r="I425" s="59"/>
      <c r="J425" s="59"/>
    </row>
    <row r="426" spans="6:10" ht="9.75">
      <c r="F426" s="59"/>
      <c r="G426" s="59"/>
      <c r="H426" s="59"/>
      <c r="I426" s="59"/>
      <c r="J426" s="59"/>
    </row>
    <row r="427" spans="6:10" ht="9.75">
      <c r="F427" s="59"/>
      <c r="G427" s="59"/>
      <c r="H427" s="59"/>
      <c r="I427" s="59"/>
      <c r="J427" s="59"/>
    </row>
    <row r="428" spans="6:10" ht="9.75">
      <c r="F428" s="59"/>
      <c r="G428" s="59"/>
      <c r="H428" s="59"/>
      <c r="I428" s="59"/>
      <c r="J428" s="59"/>
    </row>
    <row r="429" spans="6:10" ht="9.75">
      <c r="F429" s="59"/>
      <c r="G429" s="59"/>
      <c r="H429" s="59"/>
      <c r="I429" s="59"/>
      <c r="J429" s="59"/>
    </row>
    <row r="430" spans="6:10" ht="9.75">
      <c r="F430" s="59"/>
      <c r="G430" s="59"/>
      <c r="H430" s="59"/>
      <c r="I430" s="59"/>
      <c r="J430" s="59"/>
    </row>
    <row r="431" spans="6:10" ht="9.75">
      <c r="F431" s="59"/>
      <c r="G431" s="59"/>
      <c r="H431" s="59"/>
      <c r="I431" s="59"/>
      <c r="J431" s="59"/>
    </row>
    <row r="432" spans="6:10" ht="9.75">
      <c r="F432" s="59"/>
      <c r="G432" s="59"/>
      <c r="H432" s="59"/>
      <c r="I432" s="59"/>
      <c r="J432" s="59"/>
    </row>
    <row r="433" spans="6:10" ht="9.75">
      <c r="F433" s="59"/>
      <c r="G433" s="59"/>
      <c r="H433" s="59"/>
      <c r="I433" s="59"/>
      <c r="J433" s="59"/>
    </row>
  </sheetData>
  <sheetProtection/>
  <mergeCells count="32">
    <mergeCell ref="A3:J3"/>
    <mergeCell ref="A5:B11"/>
    <mergeCell ref="C5:E11"/>
    <mergeCell ref="F5:F10"/>
    <mergeCell ref="G5:J5"/>
    <mergeCell ref="G6:H6"/>
    <mergeCell ref="I6:J6"/>
    <mergeCell ref="G7:G10"/>
    <mergeCell ref="H7:H10"/>
    <mergeCell ref="I7:I10"/>
    <mergeCell ref="J7:J10"/>
    <mergeCell ref="F11:J11"/>
    <mergeCell ref="C14:D14"/>
    <mergeCell ref="C17:D17"/>
    <mergeCell ref="C19:D19"/>
    <mergeCell ref="C22:D22"/>
    <mergeCell ref="C26:D26"/>
    <mergeCell ref="C31:D31"/>
    <mergeCell ref="C33:D33"/>
    <mergeCell ref="C35:D35"/>
    <mergeCell ref="C37:D37"/>
    <mergeCell ref="C39:D39"/>
    <mergeCell ref="C65:D65"/>
    <mergeCell ref="C68:D68"/>
    <mergeCell ref="C70:D70"/>
    <mergeCell ref="A78:J80"/>
    <mergeCell ref="C41:D41"/>
    <mergeCell ref="C43:D43"/>
    <mergeCell ref="C48:D48"/>
    <mergeCell ref="C53:D53"/>
    <mergeCell ref="C56:D56"/>
    <mergeCell ref="C63:D6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5" r:id="rId1"/>
  <headerFooter alignWithMargins="0">
    <oddHeader>&amp;L&amp;"Arial,Kursiv"&amp;9 &amp;U1.1 Abfallentsorgung in Entsorgungsanlagen allgemein&amp;R&amp;"Arial,Kursiv"&amp;9 &amp;UAbfallwirtschaft in Bayern 2011</oddHeader>
    <oddFooter xml:space="preserve">&amp;C&amp;11 26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S70"/>
  <sheetViews>
    <sheetView showGridLines="0" workbookViewId="0" topLeftCell="B1">
      <selection activeCell="K64" sqref="K64"/>
    </sheetView>
  </sheetViews>
  <sheetFormatPr defaultColWidth="11.421875" defaultRowHeight="12.75"/>
  <cols>
    <col min="1" max="1" width="4.00390625" style="530" hidden="1" customWidth="1"/>
    <col min="2" max="2" width="39.421875" style="530" customWidth="1"/>
    <col min="3" max="3" width="1.28515625" style="530" customWidth="1"/>
    <col min="4" max="4" width="8.8515625" style="530" customWidth="1"/>
    <col min="5" max="5" width="8.140625" style="530" customWidth="1"/>
    <col min="6" max="6" width="6.421875" style="530" customWidth="1"/>
    <col min="7" max="7" width="10.28125" style="530" customWidth="1"/>
    <col min="8" max="8" width="9.421875" style="530" customWidth="1"/>
    <col min="9" max="9" width="8.8515625" style="530" customWidth="1"/>
    <col min="10" max="10" width="1.7109375" style="530" customWidth="1"/>
    <col min="11" max="11" width="42.7109375" style="530" customWidth="1"/>
    <col min="12" max="12" width="1.1484375" style="530" customWidth="1"/>
    <col min="13" max="13" width="8.421875" style="530" customWidth="1"/>
    <col min="14" max="14" width="8.8515625" style="530" customWidth="1"/>
    <col min="15" max="17" width="10.7109375" style="530" customWidth="1"/>
    <col min="18" max="19" width="8.7109375" style="530" bestFit="1" customWidth="1"/>
    <col min="20" max="16384" width="11.421875" style="530" customWidth="1"/>
  </cols>
  <sheetData>
    <row r="2" spans="1:9" ht="12.75">
      <c r="A2" s="794"/>
      <c r="B2" s="794"/>
      <c r="C2" s="794"/>
      <c r="D2" s="794"/>
      <c r="E2" s="794"/>
      <c r="F2" s="794"/>
      <c r="G2" s="794"/>
      <c r="H2" s="794"/>
      <c r="I2" s="794"/>
    </row>
    <row r="3" spans="1:10" ht="12.75">
      <c r="A3" s="794"/>
      <c r="B3" s="1247" t="s">
        <v>703</v>
      </c>
      <c r="C3" s="1247"/>
      <c r="D3" s="1247"/>
      <c r="E3" s="1247"/>
      <c r="F3" s="1247"/>
      <c r="G3" s="1247"/>
      <c r="H3" s="1247"/>
      <c r="I3" s="1247"/>
      <c r="J3" s="1247"/>
    </row>
    <row r="4" spans="1:9" ht="12.75">
      <c r="A4" s="1247" t="s">
        <v>704</v>
      </c>
      <c r="B4" s="1247"/>
      <c r="C4" s="1247"/>
      <c r="D4" s="1247"/>
      <c r="E4" s="1247"/>
      <c r="F4" s="1247"/>
      <c r="G4" s="1247"/>
      <c r="H4" s="1247"/>
      <c r="I4" s="1247"/>
    </row>
    <row r="5" spans="1:9" ht="12.75">
      <c r="A5" s="418"/>
      <c r="B5" s="418"/>
      <c r="C5" s="426"/>
      <c r="D5" s="426"/>
      <c r="E5" s="426"/>
      <c r="F5" s="426"/>
      <c r="G5" s="426"/>
      <c r="H5" s="426"/>
      <c r="I5" s="426"/>
    </row>
    <row r="6" spans="1:9" ht="11.25" customHeight="1">
      <c r="A6" s="1218" t="s">
        <v>705</v>
      </c>
      <c r="B6" s="1248"/>
      <c r="C6" s="1249"/>
      <c r="D6" s="1227" t="s">
        <v>706</v>
      </c>
      <c r="E6" s="1228"/>
      <c r="F6" s="1259"/>
      <c r="G6" s="1227" t="s">
        <v>707</v>
      </c>
      <c r="H6" s="1228"/>
      <c r="I6" s="1228"/>
    </row>
    <row r="7" spans="1:9" ht="9.75">
      <c r="A7" s="1260"/>
      <c r="B7" s="1260"/>
      <c r="C7" s="1251"/>
      <c r="D7" s="1261" t="s">
        <v>708</v>
      </c>
      <c r="E7" s="1227" t="s">
        <v>1</v>
      </c>
      <c r="F7" s="1259"/>
      <c r="G7" s="1261" t="s">
        <v>662</v>
      </c>
      <c r="H7" s="1228" t="s">
        <v>709</v>
      </c>
      <c r="I7" s="1228"/>
    </row>
    <row r="8" spans="1:9" ht="8.25" customHeight="1">
      <c r="A8" s="1260"/>
      <c r="B8" s="1260"/>
      <c r="C8" s="1251"/>
      <c r="D8" s="1262"/>
      <c r="E8" s="1229" t="s">
        <v>710</v>
      </c>
      <c r="F8" s="1229" t="s">
        <v>711</v>
      </c>
      <c r="G8" s="1262"/>
      <c r="H8" s="1229" t="s">
        <v>712</v>
      </c>
      <c r="I8" s="1232" t="s">
        <v>713</v>
      </c>
    </row>
    <row r="9" spans="1:9" ht="8.25" customHeight="1">
      <c r="A9" s="1260"/>
      <c r="B9" s="1260"/>
      <c r="C9" s="1251"/>
      <c r="D9" s="1262"/>
      <c r="E9" s="1257"/>
      <c r="F9" s="1257"/>
      <c r="G9" s="1262"/>
      <c r="H9" s="1257"/>
      <c r="I9" s="1233"/>
    </row>
    <row r="10" spans="1:9" ht="8.25" customHeight="1">
      <c r="A10" s="1260"/>
      <c r="B10" s="1260"/>
      <c r="C10" s="1251"/>
      <c r="D10" s="1262"/>
      <c r="E10" s="1257"/>
      <c r="F10" s="1257"/>
      <c r="G10" s="1262"/>
      <c r="H10" s="1257"/>
      <c r="I10" s="1233"/>
    </row>
    <row r="11" spans="1:9" ht="8.25" customHeight="1">
      <c r="A11" s="1260"/>
      <c r="B11" s="1260"/>
      <c r="C11" s="1251"/>
      <c r="D11" s="1262"/>
      <c r="E11" s="1257"/>
      <c r="F11" s="1257"/>
      <c r="G11" s="1262"/>
      <c r="H11" s="1257"/>
      <c r="I11" s="1233"/>
    </row>
    <row r="12" spans="1:9" ht="8.25" customHeight="1">
      <c r="A12" s="1260"/>
      <c r="B12" s="1260"/>
      <c r="C12" s="1251"/>
      <c r="D12" s="1263"/>
      <c r="E12" s="1258"/>
      <c r="F12" s="1258"/>
      <c r="G12" s="1263"/>
      <c r="H12" s="1258"/>
      <c r="I12" s="1234"/>
    </row>
    <row r="13" spans="1:9" ht="9.75">
      <c r="A13" s="1252"/>
      <c r="B13" s="1252"/>
      <c r="C13" s="1253"/>
      <c r="D13" s="1227" t="s">
        <v>2</v>
      </c>
      <c r="E13" s="1228"/>
      <c r="F13" s="1259"/>
      <c r="G13" s="1227" t="s">
        <v>3</v>
      </c>
      <c r="H13" s="1228"/>
      <c r="I13" s="1228"/>
    </row>
    <row r="14" spans="1:9" ht="12.75">
      <c r="A14" s="419"/>
      <c r="B14" s="531"/>
      <c r="C14" s="426"/>
      <c r="D14" s="426"/>
      <c r="E14" s="419"/>
      <c r="F14" s="419"/>
      <c r="G14" s="419"/>
      <c r="H14" s="419"/>
      <c r="I14" s="419"/>
    </row>
    <row r="15" spans="1:9" ht="9.75">
      <c r="A15" s="1246" t="s">
        <v>664</v>
      </c>
      <c r="B15" s="1246"/>
      <c r="C15" s="1246"/>
      <c r="D15" s="1246"/>
      <c r="E15" s="1246"/>
      <c r="F15" s="1246"/>
      <c r="G15" s="1246"/>
      <c r="H15" s="1246"/>
      <c r="I15" s="1246"/>
    </row>
    <row r="16" spans="1:9" ht="12.75">
      <c r="A16" s="419"/>
      <c r="B16" s="426"/>
      <c r="C16" s="426"/>
      <c r="D16" s="533"/>
      <c r="E16" s="420"/>
      <c r="F16" s="420"/>
      <c r="G16" s="419"/>
      <c r="H16" s="419"/>
      <c r="I16" s="419"/>
    </row>
    <row r="17" spans="1:11" ht="12.75">
      <c r="A17" s="419"/>
      <c r="B17" s="505" t="s">
        <v>658</v>
      </c>
      <c r="C17" s="505" t="s">
        <v>456</v>
      </c>
      <c r="D17" s="534">
        <f>522+24</f>
        <v>546</v>
      </c>
      <c r="E17" s="424">
        <f>84+12</f>
        <v>96</v>
      </c>
      <c r="F17" s="424">
        <f>438+12</f>
        <v>450</v>
      </c>
      <c r="G17" s="463">
        <f>5326198+25576</f>
        <v>5351774</v>
      </c>
      <c r="H17" s="424">
        <f>1396231+8552</f>
        <v>1404783</v>
      </c>
      <c r="I17" s="424">
        <f>3929967+17024</f>
        <v>3946991</v>
      </c>
      <c r="K17" s="535"/>
    </row>
    <row r="18" spans="1:11" ht="12.75">
      <c r="A18" s="419"/>
      <c r="B18" s="505" t="s">
        <v>684</v>
      </c>
      <c r="C18" s="505" t="s">
        <v>456</v>
      </c>
      <c r="D18" s="534">
        <f>87+0</f>
        <v>87</v>
      </c>
      <c r="E18" s="424">
        <f>23+0</f>
        <v>23</v>
      </c>
      <c r="F18" s="424">
        <f>64+0</f>
        <v>64</v>
      </c>
      <c r="G18" s="425">
        <f>698764+0</f>
        <v>698764</v>
      </c>
      <c r="H18" s="424">
        <f>226409+0</f>
        <v>226409</v>
      </c>
      <c r="I18" s="424">
        <f>472354+0</f>
        <v>472354</v>
      </c>
      <c r="K18" s="535"/>
    </row>
    <row r="19" spans="1:11" ht="12.75">
      <c r="A19" s="419"/>
      <c r="B19" s="505" t="s">
        <v>655</v>
      </c>
      <c r="C19" s="505" t="s">
        <v>456</v>
      </c>
      <c r="D19" s="534">
        <v>304</v>
      </c>
      <c r="E19" s="424">
        <v>46</v>
      </c>
      <c r="F19" s="424">
        <v>258</v>
      </c>
      <c r="G19" s="424" t="s">
        <v>714</v>
      </c>
      <c r="H19" s="424">
        <v>528185</v>
      </c>
      <c r="I19" s="424">
        <v>2751540</v>
      </c>
      <c r="K19" s="535"/>
    </row>
    <row r="20" spans="1:11" ht="12.75">
      <c r="A20" s="419"/>
      <c r="B20" s="505" t="s">
        <v>715</v>
      </c>
      <c r="C20" s="505" t="s">
        <v>456</v>
      </c>
      <c r="D20" s="788">
        <f>7+1</f>
        <v>8</v>
      </c>
      <c r="E20" s="424">
        <f>1+0+4+0+0+0</f>
        <v>5</v>
      </c>
      <c r="F20" s="425">
        <v>3</v>
      </c>
      <c r="G20" s="424" t="s">
        <v>673</v>
      </c>
      <c r="H20" s="424">
        <f>2181+0+7814+0+0+0</f>
        <v>9995</v>
      </c>
      <c r="I20" s="424" t="s">
        <v>716</v>
      </c>
      <c r="K20" s="535"/>
    </row>
    <row r="21" spans="1:9" ht="12.75">
      <c r="A21" s="419"/>
      <c r="B21" s="536"/>
      <c r="C21" s="536"/>
      <c r="D21" s="534"/>
      <c r="E21" s="463"/>
      <c r="F21" s="463"/>
      <c r="G21" s="463"/>
      <c r="H21" s="463"/>
      <c r="I21" s="463"/>
    </row>
    <row r="22" spans="1:11" ht="12.75">
      <c r="A22" s="419"/>
      <c r="B22" s="537" t="s">
        <v>717</v>
      </c>
      <c r="C22" s="538"/>
      <c r="D22" s="521" t="s">
        <v>718</v>
      </c>
      <c r="E22" s="539">
        <v>98</v>
      </c>
      <c r="F22" s="521" t="s">
        <v>719</v>
      </c>
      <c r="G22" s="521" t="s">
        <v>720</v>
      </c>
      <c r="H22" s="539">
        <v>2169373</v>
      </c>
      <c r="I22" s="521" t="s">
        <v>721</v>
      </c>
      <c r="K22" s="540"/>
    </row>
    <row r="23" spans="1:9" ht="12.75">
      <c r="A23" s="419"/>
      <c r="B23" s="533"/>
      <c r="C23" s="533"/>
      <c r="D23" s="438"/>
      <c r="E23" s="438"/>
      <c r="F23" s="438"/>
      <c r="G23" s="438"/>
      <c r="H23" s="438"/>
      <c r="I23" s="438"/>
    </row>
    <row r="24" spans="1:9" ht="9.75">
      <c r="A24" s="1246" t="s">
        <v>722</v>
      </c>
      <c r="B24" s="1246"/>
      <c r="C24" s="1246"/>
      <c r="D24" s="1246"/>
      <c r="E24" s="1246"/>
      <c r="F24" s="1246"/>
      <c r="G24" s="1246"/>
      <c r="H24" s="1246"/>
      <c r="I24" s="1246"/>
    </row>
    <row r="25" spans="1:9" ht="12.75">
      <c r="A25" s="532"/>
      <c r="B25" s="488"/>
      <c r="C25" s="541"/>
      <c r="D25" s="542"/>
      <c r="E25" s="543"/>
      <c r="F25" s="543"/>
      <c r="G25" s="543"/>
      <c r="H25" s="543"/>
      <c r="I25" s="543"/>
    </row>
    <row r="26" spans="1:9" ht="12.75">
      <c r="A26" s="419"/>
      <c r="B26" s="537" t="s">
        <v>723</v>
      </c>
      <c r="C26" s="537"/>
      <c r="D26" s="544">
        <v>128</v>
      </c>
      <c r="E26" s="545">
        <v>123</v>
      </c>
      <c r="F26" s="545">
        <v>5</v>
      </c>
      <c r="G26" s="545">
        <v>2725240</v>
      </c>
      <c r="H26" s="467">
        <v>2540424</v>
      </c>
      <c r="I26" s="467">
        <v>184816</v>
      </c>
    </row>
    <row r="27" spans="1:9" ht="12.75">
      <c r="A27" s="532"/>
      <c r="B27" s="488"/>
      <c r="C27" s="541"/>
      <c r="D27" s="542"/>
      <c r="E27" s="543"/>
      <c r="F27" s="543"/>
      <c r="G27" s="543"/>
      <c r="H27" s="543"/>
      <c r="I27" s="543"/>
    </row>
    <row r="28" spans="1:9" ht="12.75">
      <c r="A28" s="419"/>
      <c r="B28" s="537"/>
      <c r="C28" s="537"/>
      <c r="D28" s="546"/>
      <c r="E28" s="545"/>
      <c r="F28" s="545"/>
      <c r="G28" s="545"/>
      <c r="H28" s="545"/>
      <c r="I28" s="545"/>
    </row>
    <row r="29" spans="1:9" ht="12.75">
      <c r="A29" s="419"/>
      <c r="B29" s="537"/>
      <c r="C29" s="537"/>
      <c r="D29" s="546"/>
      <c r="E29" s="545"/>
      <c r="F29" s="545"/>
      <c r="G29" s="545"/>
      <c r="H29" s="545"/>
      <c r="I29" s="545"/>
    </row>
    <row r="30" spans="1:9" ht="12.75">
      <c r="A30" s="419"/>
      <c r="B30" s="537"/>
      <c r="C30" s="537"/>
      <c r="D30" s="546"/>
      <c r="E30" s="545"/>
      <c r="F30" s="545"/>
      <c r="G30" s="545"/>
      <c r="H30" s="545"/>
      <c r="I30" s="545"/>
    </row>
    <row r="31" spans="1:9" ht="12.75">
      <c r="A31" s="419"/>
      <c r="B31" s="537"/>
      <c r="C31" s="537"/>
      <c r="D31" s="546"/>
      <c r="E31" s="545"/>
      <c r="F31" s="545"/>
      <c r="G31" s="545"/>
      <c r="H31" s="545"/>
      <c r="I31" s="545"/>
    </row>
    <row r="32" spans="1:9" ht="12.75">
      <c r="A32" s="419"/>
      <c r="B32" s="536"/>
      <c r="C32" s="536"/>
      <c r="D32" s="419"/>
      <c r="E32" s="419"/>
      <c r="F32" s="419"/>
      <c r="G32" s="419"/>
      <c r="H32" s="419"/>
      <c r="I32" s="419"/>
    </row>
    <row r="33" spans="1:17" ht="12.75">
      <c r="A33" s="419"/>
      <c r="B33" s="402"/>
      <c r="C33" s="402"/>
      <c r="D33" s="419"/>
      <c r="E33" s="419"/>
      <c r="F33" s="419"/>
      <c r="G33" s="419"/>
      <c r="H33" s="419"/>
      <c r="I33" s="419"/>
      <c r="J33" s="1247" t="s">
        <v>724</v>
      </c>
      <c r="K33" s="1247"/>
      <c r="L33" s="1247"/>
      <c r="M33" s="1247"/>
      <c r="N33" s="1247"/>
      <c r="O33" s="1247"/>
      <c r="P33" s="1247"/>
      <c r="Q33" s="1247"/>
    </row>
    <row r="34" spans="10:17" ht="12.75">
      <c r="J34" s="1247" t="s">
        <v>725</v>
      </c>
      <c r="K34" s="1247"/>
      <c r="L34" s="1247"/>
      <c r="M34" s="1247"/>
      <c r="N34" s="1247"/>
      <c r="O34" s="1247"/>
      <c r="P34" s="1247"/>
      <c r="Q34" s="1247"/>
    </row>
    <row r="35" spans="10:19" ht="12.75">
      <c r="J35" s="547"/>
      <c r="K35" s="547"/>
      <c r="L35" s="547"/>
      <c r="M35" s="547"/>
      <c r="N35" s="547"/>
      <c r="O35" s="547"/>
      <c r="P35" s="547"/>
      <c r="Q35" s="547"/>
      <c r="S35" s="548"/>
    </row>
    <row r="36" spans="10:17" ht="11.25" customHeight="1">
      <c r="J36" s="1197" t="s">
        <v>726</v>
      </c>
      <c r="K36" s="1248"/>
      <c r="L36" s="1249"/>
      <c r="M36" s="1204" t="s">
        <v>706</v>
      </c>
      <c r="N36" s="1244"/>
      <c r="O36" s="1204" t="s">
        <v>727</v>
      </c>
      <c r="P36" s="1205"/>
      <c r="Q36" s="1205"/>
    </row>
    <row r="37" spans="10:17" ht="11.25">
      <c r="J37" s="1250"/>
      <c r="K37" s="1250"/>
      <c r="L37" s="1251"/>
      <c r="M37" s="1204" t="s">
        <v>1</v>
      </c>
      <c r="N37" s="1244"/>
      <c r="O37" s="1254" t="s">
        <v>708</v>
      </c>
      <c r="P37" s="1205" t="s">
        <v>709</v>
      </c>
      <c r="Q37" s="1205"/>
    </row>
    <row r="38" spans="10:17" ht="8.25" customHeight="1">
      <c r="J38" s="1250"/>
      <c r="K38" s="1250"/>
      <c r="L38" s="1251"/>
      <c r="M38" s="1210" t="s">
        <v>728</v>
      </c>
      <c r="N38" s="1210" t="s">
        <v>711</v>
      </c>
      <c r="O38" s="1255"/>
      <c r="P38" s="1210" t="s">
        <v>729</v>
      </c>
      <c r="Q38" s="1241" t="s">
        <v>713</v>
      </c>
    </row>
    <row r="39" spans="10:17" ht="8.25" customHeight="1">
      <c r="J39" s="1250"/>
      <c r="K39" s="1250"/>
      <c r="L39" s="1251"/>
      <c r="M39" s="1239"/>
      <c r="N39" s="1239"/>
      <c r="O39" s="1255"/>
      <c r="P39" s="1239"/>
      <c r="Q39" s="1242"/>
    </row>
    <row r="40" spans="10:17" ht="8.25" customHeight="1">
      <c r="J40" s="1250"/>
      <c r="K40" s="1250"/>
      <c r="L40" s="1251"/>
      <c r="M40" s="1239"/>
      <c r="N40" s="1239"/>
      <c r="O40" s="1255"/>
      <c r="P40" s="1239"/>
      <c r="Q40" s="1242"/>
    </row>
    <row r="41" spans="10:17" ht="8.25" customHeight="1">
      <c r="J41" s="1250"/>
      <c r="K41" s="1250"/>
      <c r="L41" s="1251"/>
      <c r="M41" s="1239"/>
      <c r="N41" s="1239"/>
      <c r="O41" s="1255"/>
      <c r="P41" s="1239"/>
      <c r="Q41" s="1242"/>
    </row>
    <row r="42" spans="10:17" ht="8.25" customHeight="1">
      <c r="J42" s="1250"/>
      <c r="K42" s="1250"/>
      <c r="L42" s="1251"/>
      <c r="M42" s="1240"/>
      <c r="N42" s="1240"/>
      <c r="O42" s="1256"/>
      <c r="P42" s="1240"/>
      <c r="Q42" s="1243"/>
    </row>
    <row r="43" spans="10:17" ht="11.25">
      <c r="J43" s="1252"/>
      <c r="K43" s="1252"/>
      <c r="L43" s="1253"/>
      <c r="M43" s="1204" t="s">
        <v>2</v>
      </c>
      <c r="N43" s="1244"/>
      <c r="O43" s="1204" t="s">
        <v>3</v>
      </c>
      <c r="P43" s="1205"/>
      <c r="Q43" s="1205"/>
    </row>
    <row r="44" spans="10:17" ht="12.75">
      <c r="J44" s="436"/>
      <c r="K44" s="436"/>
      <c r="L44" s="436"/>
      <c r="M44" s="438"/>
      <c r="N44" s="438"/>
      <c r="O44" s="438"/>
      <c r="P44" s="438"/>
      <c r="Q44" s="438"/>
    </row>
    <row r="45" spans="10:19" ht="12">
      <c r="J45" s="1245" t="s">
        <v>730</v>
      </c>
      <c r="K45" s="1245"/>
      <c r="L45" s="550"/>
      <c r="M45" s="423">
        <v>72</v>
      </c>
      <c r="N45" s="423">
        <v>343</v>
      </c>
      <c r="O45" s="423">
        <v>3760292</v>
      </c>
      <c r="P45" s="423">
        <v>1005859</v>
      </c>
      <c r="Q45" s="423">
        <v>2754433</v>
      </c>
      <c r="S45" s="535"/>
    </row>
    <row r="46" spans="10:17" ht="3.75" customHeight="1">
      <c r="J46" s="549"/>
      <c r="K46" s="549"/>
      <c r="L46" s="550"/>
      <c r="M46" s="423"/>
      <c r="N46" s="423"/>
      <c r="O46" s="423"/>
      <c r="P46" s="423"/>
      <c r="Q46" s="423"/>
    </row>
    <row r="47" spans="10:19" ht="10.5" customHeight="1">
      <c r="J47" s="1235" t="s">
        <v>731</v>
      </c>
      <c r="K47" s="1235"/>
      <c r="L47" s="550"/>
      <c r="M47" s="423">
        <v>55</v>
      </c>
      <c r="N47" s="423">
        <v>260</v>
      </c>
      <c r="O47" s="552" t="s">
        <v>732</v>
      </c>
      <c r="P47" s="423">
        <v>615522</v>
      </c>
      <c r="Q47" s="423">
        <v>1691338</v>
      </c>
      <c r="S47" s="535"/>
    </row>
    <row r="48" spans="10:17" ht="3.75" customHeight="1">
      <c r="J48" s="551"/>
      <c r="K48" s="551"/>
      <c r="L48" s="550"/>
      <c r="M48" s="423"/>
      <c r="N48" s="423"/>
      <c r="O48" s="423"/>
      <c r="P48" s="423"/>
      <c r="Q48" s="423"/>
    </row>
    <row r="49" spans="10:17" ht="11.25">
      <c r="J49" s="1235" t="s">
        <v>733</v>
      </c>
      <c r="K49" s="1235"/>
      <c r="L49" s="550"/>
      <c r="M49" s="553">
        <v>2</v>
      </c>
      <c r="N49" s="423">
        <v>6</v>
      </c>
      <c r="O49" s="423">
        <v>42146</v>
      </c>
      <c r="P49" s="445" t="s">
        <v>299</v>
      </c>
      <c r="Q49" s="445" t="s">
        <v>299</v>
      </c>
    </row>
    <row r="50" spans="10:17" ht="3.75" customHeight="1">
      <c r="J50" s="551"/>
      <c r="K50" s="551"/>
      <c r="L50" s="550"/>
      <c r="M50" s="423"/>
      <c r="N50" s="423"/>
      <c r="O50" s="423"/>
      <c r="P50" s="554"/>
      <c r="Q50" s="554"/>
    </row>
    <row r="51" spans="10:18" ht="10.5" customHeight="1">
      <c r="J51" s="1236" t="s">
        <v>734</v>
      </c>
      <c r="K51" s="1236"/>
      <c r="L51" s="550"/>
      <c r="M51" s="423">
        <f>20+0</f>
        <v>20</v>
      </c>
      <c r="N51" s="423">
        <f>107+0</f>
        <v>107</v>
      </c>
      <c r="O51" s="423">
        <f>2651500+0</f>
        <v>2651500</v>
      </c>
      <c r="P51" s="423">
        <f>300900+0</f>
        <v>300900</v>
      </c>
      <c r="Q51" s="423">
        <f>2350600+0</f>
        <v>2350600</v>
      </c>
      <c r="R51" s="535"/>
    </row>
    <row r="52" spans="10:17" ht="3.75" customHeight="1">
      <c r="J52" s="555"/>
      <c r="K52" s="555"/>
      <c r="L52" s="550"/>
      <c r="M52" s="423"/>
      <c r="N52" s="423"/>
      <c r="O52" s="423"/>
      <c r="P52" s="423"/>
      <c r="Q52" s="423"/>
    </row>
    <row r="53" spans="10:17" ht="11.25">
      <c r="J53" s="1237" t="s">
        <v>735</v>
      </c>
      <c r="K53" s="1237"/>
      <c r="L53" s="550"/>
      <c r="M53" s="423"/>
      <c r="N53" s="423"/>
      <c r="O53" s="556"/>
      <c r="P53" s="556"/>
      <c r="Q53" s="556"/>
    </row>
    <row r="54" spans="10:18" ht="10.5" customHeight="1">
      <c r="J54" s="1235" t="s">
        <v>736</v>
      </c>
      <c r="K54" s="1235"/>
      <c r="L54" s="550"/>
      <c r="M54" s="445" t="s">
        <v>299</v>
      </c>
      <c r="N54" s="445" t="s">
        <v>299</v>
      </c>
      <c r="O54" s="552" t="s">
        <v>737</v>
      </c>
      <c r="P54" s="445" t="s">
        <v>299</v>
      </c>
      <c r="Q54" s="445" t="s">
        <v>299</v>
      </c>
      <c r="R54" s="535"/>
    </row>
    <row r="55" spans="10:17" ht="11.25">
      <c r="J55" s="551"/>
      <c r="K55" s="551"/>
      <c r="L55" s="550"/>
      <c r="M55" s="423"/>
      <c r="N55" s="423"/>
      <c r="O55" s="423"/>
      <c r="P55" s="423"/>
      <c r="Q55" s="423"/>
    </row>
    <row r="56" spans="10:18" ht="12">
      <c r="J56" s="551"/>
      <c r="K56" s="557" t="s">
        <v>19</v>
      </c>
      <c r="L56" s="536" t="s">
        <v>456</v>
      </c>
      <c r="M56" s="558">
        <v>98</v>
      </c>
      <c r="N56" s="789">
        <v>532</v>
      </c>
      <c r="O56" s="559" t="s">
        <v>720</v>
      </c>
      <c r="P56" s="790">
        <v>2169373</v>
      </c>
      <c r="Q56" s="790">
        <v>7177387</v>
      </c>
      <c r="R56" s="535"/>
    </row>
    <row r="57" spans="10:17" ht="12.75" customHeight="1">
      <c r="J57" s="438" t="s">
        <v>738</v>
      </c>
      <c r="K57" s="560"/>
      <c r="L57" s="560"/>
      <c r="M57" s="561"/>
      <c r="N57" s="553"/>
      <c r="O57" s="562"/>
      <c r="P57" s="562"/>
      <c r="Q57" s="562"/>
    </row>
    <row r="58" spans="10:17" ht="15.75" customHeight="1">
      <c r="J58" s="1238" t="s">
        <v>831</v>
      </c>
      <c r="K58" s="1238"/>
      <c r="L58" s="498"/>
      <c r="M58" s="562"/>
      <c r="N58" s="562"/>
      <c r="O58" s="562"/>
      <c r="P58" s="562"/>
      <c r="Q58" s="562"/>
    </row>
    <row r="59" spans="10:17" ht="10.5" customHeight="1">
      <c r="J59" s="438"/>
      <c r="K59" s="560"/>
      <c r="L59" s="560"/>
      <c r="M59" s="561"/>
      <c r="N59" s="553"/>
      <c r="O59" s="562"/>
      <c r="P59" s="562"/>
      <c r="Q59" s="562"/>
    </row>
    <row r="60" spans="10:17" ht="9.75">
      <c r="J60" s="1214"/>
      <c r="K60" s="1214"/>
      <c r="L60" s="498"/>
      <c r="M60" s="562"/>
      <c r="N60" s="562"/>
      <c r="O60" s="562"/>
      <c r="P60" s="562"/>
      <c r="Q60" s="562"/>
    </row>
    <row r="61" spans="10:17" ht="10.5" customHeight="1">
      <c r="J61" s="438"/>
      <c r="K61" s="560"/>
      <c r="L61" s="560"/>
      <c r="M61" s="563"/>
      <c r="N61" s="564"/>
      <c r="O61" s="565"/>
      <c r="P61" s="565"/>
      <c r="Q61" s="565"/>
    </row>
    <row r="62" spans="10:17" ht="9.75">
      <c r="J62" s="1214"/>
      <c r="K62" s="1214"/>
      <c r="L62" s="498"/>
      <c r="M62" s="562"/>
      <c r="N62" s="562"/>
      <c r="O62" s="562"/>
      <c r="P62" s="562"/>
      <c r="Q62" s="562"/>
    </row>
    <row r="63" spans="10:17" ht="14.25" customHeight="1">
      <c r="J63" s="438"/>
      <c r="K63" s="438"/>
      <c r="L63" s="438"/>
      <c r="M63" s="561"/>
      <c r="N63" s="553"/>
      <c r="O63" s="438"/>
      <c r="P63" s="438"/>
      <c r="Q63" s="438"/>
    </row>
    <row r="64" spans="10:17" ht="14.25" customHeight="1">
      <c r="J64" s="438"/>
      <c r="K64" s="566"/>
      <c r="L64" s="566"/>
      <c r="M64" s="545"/>
      <c r="N64" s="545"/>
      <c r="O64" s="545"/>
      <c r="P64" s="545"/>
      <c r="Q64" s="545"/>
    </row>
    <row r="65" spans="10:17" ht="14.25" customHeight="1">
      <c r="J65" s="438"/>
      <c r="K65" s="566"/>
      <c r="L65" s="566"/>
      <c r="M65" s="545"/>
      <c r="N65" s="545"/>
      <c r="O65" s="545"/>
      <c r="P65" s="545"/>
      <c r="Q65" s="545"/>
    </row>
    <row r="66" spans="10:17" ht="9.75">
      <c r="J66" s="553"/>
      <c r="K66" s="560"/>
      <c r="L66" s="560"/>
      <c r="M66" s="561"/>
      <c r="N66" s="553"/>
      <c r="O66" s="562"/>
      <c r="P66" s="562"/>
      <c r="Q66" s="562"/>
    </row>
    <row r="67" spans="10:17" ht="9.75">
      <c r="J67" s="1214"/>
      <c r="K67" s="1214"/>
      <c r="L67" s="498"/>
      <c r="M67" s="562"/>
      <c r="N67" s="562"/>
      <c r="O67" s="562"/>
      <c r="P67" s="562"/>
      <c r="Q67" s="562"/>
    </row>
    <row r="70" spans="10:17" ht="9.75">
      <c r="J70" s="1214"/>
      <c r="K70" s="1214"/>
      <c r="L70" s="498"/>
      <c r="M70" s="562"/>
      <c r="N70" s="562"/>
      <c r="O70" s="562"/>
      <c r="P70" s="562"/>
      <c r="Q70" s="562"/>
    </row>
  </sheetData>
  <sheetProtection/>
  <mergeCells count="42">
    <mergeCell ref="B3:J3"/>
    <mergeCell ref="A4:I4"/>
    <mergeCell ref="A6:C13"/>
    <mergeCell ref="D6:F6"/>
    <mergeCell ref="G6:I6"/>
    <mergeCell ref="D7:D12"/>
    <mergeCell ref="E7:F7"/>
    <mergeCell ref="G7:G12"/>
    <mergeCell ref="H7:I7"/>
    <mergeCell ref="E8:E12"/>
    <mergeCell ref="F8:F12"/>
    <mergeCell ref="H8:H12"/>
    <mergeCell ref="I8:I12"/>
    <mergeCell ref="D13:F13"/>
    <mergeCell ref="G13:I13"/>
    <mergeCell ref="A15:I15"/>
    <mergeCell ref="A24:I24"/>
    <mergeCell ref="J33:Q33"/>
    <mergeCell ref="J34:Q34"/>
    <mergeCell ref="J36:L43"/>
    <mergeCell ref="M36:N36"/>
    <mergeCell ref="O36:Q36"/>
    <mergeCell ref="M37:N37"/>
    <mergeCell ref="O37:O42"/>
    <mergeCell ref="P37:Q37"/>
    <mergeCell ref="M38:M42"/>
    <mergeCell ref="N38:N42"/>
    <mergeCell ref="P38:P42"/>
    <mergeCell ref="Q38:Q42"/>
    <mergeCell ref="M43:N43"/>
    <mergeCell ref="O43:Q43"/>
    <mergeCell ref="J45:K45"/>
    <mergeCell ref="J60:K60"/>
    <mergeCell ref="J62:K62"/>
    <mergeCell ref="J67:K67"/>
    <mergeCell ref="J70:K70"/>
    <mergeCell ref="J47:K47"/>
    <mergeCell ref="J49:K49"/>
    <mergeCell ref="J51:K51"/>
    <mergeCell ref="J53:K53"/>
    <mergeCell ref="J54:K54"/>
    <mergeCell ref="J58:K58"/>
  </mergeCells>
  <printOptions/>
  <pageMargins left="0.5118110236220472" right="0.5118110236220472" top="0.5905511811023623" bottom="0.7874015748031497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2011</oddHeader>
    <oddFooter xml:space="preserve">&amp;C  61 </oddFooter>
  </headerFooter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I76" sqref="I76"/>
    </sheetView>
  </sheetViews>
  <sheetFormatPr defaultColWidth="11.421875" defaultRowHeight="12.75"/>
  <cols>
    <col min="1" max="1" width="5.140625" style="423" customWidth="1"/>
    <col min="2" max="2" width="4.57421875" style="423" customWidth="1"/>
    <col min="3" max="3" width="46.421875" style="423" customWidth="1"/>
    <col min="4" max="4" width="1.28515625" style="423" customWidth="1"/>
    <col min="5" max="5" width="12.00390625" style="423" customWidth="1"/>
    <col min="6" max="6" width="10.28125" style="423" customWidth="1"/>
    <col min="7" max="7" width="11.421875" style="423" customWidth="1"/>
    <col min="8" max="8" width="10.57421875" style="423" customWidth="1"/>
    <col min="9" max="9" width="12.00390625" style="423" customWidth="1"/>
    <col min="10" max="10" width="10.28125" style="423" customWidth="1"/>
    <col min="11" max="11" width="11.421875" style="423" customWidth="1"/>
    <col min="12" max="12" width="37.28125" style="423" customWidth="1"/>
    <col min="13" max="13" width="11.421875" style="423" bestFit="1" customWidth="1"/>
    <col min="14" max="14" width="32.00390625" style="423" customWidth="1"/>
    <col min="15" max="15" width="9.57421875" style="423" bestFit="1" customWidth="1"/>
    <col min="16" max="16" width="11.8515625" style="423" bestFit="1" customWidth="1"/>
    <col min="17" max="17" width="9.7109375" style="423" bestFit="1" customWidth="1"/>
    <col min="18" max="19" width="8.421875" style="423" bestFit="1" customWidth="1"/>
    <col min="20" max="20" width="8.8515625" style="423" bestFit="1" customWidth="1"/>
    <col min="21" max="21" width="8.421875" style="423" bestFit="1" customWidth="1"/>
    <col min="22" max="22" width="8.8515625" style="423" bestFit="1" customWidth="1"/>
    <col min="23" max="23" width="8.421875" style="423" bestFit="1" customWidth="1"/>
    <col min="24" max="16384" width="11.421875" style="423" customWidth="1"/>
  </cols>
  <sheetData>
    <row r="1" spans="1:23" s="567" customFormat="1" ht="15">
      <c r="A1" s="796"/>
      <c r="B1" s="796"/>
      <c r="C1" s="796"/>
      <c r="D1" s="796"/>
      <c r="E1" s="796"/>
      <c r="F1" s="796"/>
      <c r="G1" s="796"/>
      <c r="H1" s="796"/>
      <c r="I1" s="796"/>
      <c r="J1" s="796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</row>
    <row r="2" spans="1:23" s="567" customFormat="1" ht="15">
      <c r="A2" s="796"/>
      <c r="B2" s="796"/>
      <c r="C2" s="796"/>
      <c r="D2" s="796"/>
      <c r="E2" s="796"/>
      <c r="F2" s="796"/>
      <c r="G2" s="796"/>
      <c r="H2" s="796"/>
      <c r="I2" s="796"/>
      <c r="J2" s="796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</row>
    <row r="3" spans="1:23" s="567" customFormat="1" ht="15">
      <c r="A3" s="1287" t="s">
        <v>739</v>
      </c>
      <c r="B3" s="1287"/>
      <c r="C3" s="1287"/>
      <c r="D3" s="1287"/>
      <c r="E3" s="1287"/>
      <c r="F3" s="1287"/>
      <c r="G3" s="1287"/>
      <c r="H3" s="1287"/>
      <c r="I3" s="1287"/>
      <c r="J3" s="1287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</row>
    <row r="4" spans="1:23" s="567" customFormat="1" ht="15">
      <c r="A4" s="1287" t="s">
        <v>740</v>
      </c>
      <c r="B4" s="1287"/>
      <c r="C4" s="1287"/>
      <c r="D4" s="1287"/>
      <c r="E4" s="1287"/>
      <c r="F4" s="1287"/>
      <c r="G4" s="1287"/>
      <c r="H4" s="1287"/>
      <c r="I4" s="1287"/>
      <c r="J4" s="1287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</row>
    <row r="5" spans="1:23" ht="15" customHeight="1">
      <c r="A5" s="536"/>
      <c r="B5" s="536"/>
      <c r="C5" s="536"/>
      <c r="D5" s="536"/>
      <c r="E5" s="536"/>
      <c r="F5" s="536"/>
      <c r="G5" s="536"/>
      <c r="H5" s="536"/>
      <c r="L5" s="536"/>
      <c r="M5" s="569"/>
      <c r="N5" s="536"/>
      <c r="O5" s="536"/>
      <c r="P5" s="536"/>
      <c r="Q5" s="536"/>
      <c r="R5" s="536"/>
      <c r="S5" s="536"/>
      <c r="T5" s="536"/>
      <c r="U5" s="536"/>
      <c r="V5" s="536"/>
      <c r="W5" s="536"/>
    </row>
    <row r="6" spans="1:23" s="572" customFormat="1" ht="24.75" customHeight="1">
      <c r="A6" s="1288" t="s">
        <v>741</v>
      </c>
      <c r="B6" s="1288"/>
      <c r="C6" s="1288"/>
      <c r="D6" s="1289"/>
      <c r="E6" s="1294" t="s">
        <v>742</v>
      </c>
      <c r="F6" s="1289"/>
      <c r="G6" s="1284" t="s">
        <v>743</v>
      </c>
      <c r="H6" s="1286"/>
      <c r="I6" s="1286"/>
      <c r="J6" s="1286"/>
      <c r="L6" s="1281"/>
      <c r="M6" s="1281"/>
      <c r="N6" s="1281"/>
      <c r="O6" s="1281"/>
      <c r="P6" s="1281"/>
      <c r="Q6" s="1283"/>
      <c r="R6" s="1283"/>
      <c r="S6" s="1283"/>
      <c r="T6" s="1281"/>
      <c r="U6" s="1281"/>
      <c r="V6" s="1281"/>
      <c r="W6" s="1281"/>
    </row>
    <row r="7" spans="1:23" s="572" customFormat="1" ht="24.75" customHeight="1">
      <c r="A7" s="1290"/>
      <c r="B7" s="1290"/>
      <c r="C7" s="1290"/>
      <c r="D7" s="1291"/>
      <c r="E7" s="1295"/>
      <c r="F7" s="1293"/>
      <c r="G7" s="1284" t="s">
        <v>5</v>
      </c>
      <c r="H7" s="1285"/>
      <c r="I7" s="1284" t="s">
        <v>744</v>
      </c>
      <c r="J7" s="1286"/>
      <c r="L7" s="1281"/>
      <c r="M7" s="1281"/>
      <c r="N7" s="1281"/>
      <c r="O7" s="1281"/>
      <c r="P7" s="1283"/>
      <c r="Q7" s="1283"/>
      <c r="R7" s="1283"/>
      <c r="S7" s="1283"/>
      <c r="T7" s="1281"/>
      <c r="U7" s="1281"/>
      <c r="V7" s="1281"/>
      <c r="W7" s="1281"/>
    </row>
    <row r="8" spans="1:23" s="572" customFormat="1" ht="24.75" customHeight="1">
      <c r="A8" s="1292"/>
      <c r="B8" s="1292"/>
      <c r="C8" s="1292"/>
      <c r="D8" s="1293"/>
      <c r="E8" s="574" t="s">
        <v>3</v>
      </c>
      <c r="F8" s="570" t="s">
        <v>745</v>
      </c>
      <c r="G8" s="570" t="s">
        <v>3</v>
      </c>
      <c r="H8" s="575" t="s">
        <v>652</v>
      </c>
      <c r="I8" s="575" t="s">
        <v>3</v>
      </c>
      <c r="J8" s="571" t="s">
        <v>652</v>
      </c>
      <c r="L8" s="1281"/>
      <c r="M8" s="1281"/>
      <c r="N8" s="1281"/>
      <c r="O8" s="1281"/>
      <c r="P8" s="576"/>
      <c r="Q8" s="577"/>
      <c r="R8" s="573"/>
      <c r="S8" s="577"/>
      <c r="T8" s="1280"/>
      <c r="U8" s="1280"/>
      <c r="V8" s="1280"/>
      <c r="W8" s="1280"/>
    </row>
    <row r="9" spans="1:23" ht="24.75" customHeight="1">
      <c r="A9" s="578"/>
      <c r="B9" s="578"/>
      <c r="C9" s="578"/>
      <c r="D9" s="579"/>
      <c r="E9" s="419"/>
      <c r="F9" s="541"/>
      <c r="G9" s="541"/>
      <c r="H9" s="541"/>
      <c r="I9" s="426"/>
      <c r="J9" s="426"/>
      <c r="L9" s="1281"/>
      <c r="M9" s="1281"/>
      <c r="N9" s="1281"/>
      <c r="O9" s="1281"/>
      <c r="P9" s="1281"/>
      <c r="Q9" s="1281"/>
      <c r="R9" s="573"/>
      <c r="S9" s="573"/>
      <c r="T9" s="573"/>
      <c r="U9" s="573"/>
      <c r="V9" s="580"/>
      <c r="W9" s="573"/>
    </row>
    <row r="10" spans="1:23" ht="15" customHeight="1">
      <c r="A10" s="1282" t="s">
        <v>746</v>
      </c>
      <c r="B10" s="1282"/>
      <c r="C10" s="1282"/>
      <c r="D10" s="1282"/>
      <c r="E10" s="1282"/>
      <c r="F10" s="1282"/>
      <c r="G10" s="1282"/>
      <c r="H10" s="1282"/>
      <c r="I10" s="1282"/>
      <c r="J10" s="1282"/>
      <c r="K10" s="581"/>
      <c r="L10" s="582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</row>
    <row r="11" spans="1:23" ht="9" customHeight="1">
      <c r="A11" s="584"/>
      <c r="B11" s="584"/>
      <c r="C11" s="584"/>
      <c r="D11" s="585"/>
      <c r="E11" s="586"/>
      <c r="F11" s="585"/>
      <c r="G11" s="585"/>
      <c r="H11" s="585"/>
      <c r="I11" s="585"/>
      <c r="J11" s="587"/>
      <c r="L11" s="573"/>
      <c r="M11" s="573"/>
      <c r="N11" s="573"/>
      <c r="O11" s="588"/>
      <c r="P11" s="588"/>
      <c r="Q11" s="589"/>
      <c r="R11" s="589"/>
      <c r="S11" s="588"/>
      <c r="T11" s="588"/>
      <c r="U11" s="588"/>
      <c r="V11" s="588"/>
      <c r="W11" s="590"/>
    </row>
    <row r="12" spans="1:23" ht="15" customHeight="1">
      <c r="A12" s="1273" t="s">
        <v>747</v>
      </c>
      <c r="B12" s="1273"/>
      <c r="C12" s="1273"/>
      <c r="D12" s="591" t="s">
        <v>456</v>
      </c>
      <c r="E12" s="592">
        <v>251733</v>
      </c>
      <c r="F12" s="593">
        <v>20.042804927383617</v>
      </c>
      <c r="G12" s="594" t="s">
        <v>323</v>
      </c>
      <c r="H12" s="594" t="s">
        <v>323</v>
      </c>
      <c r="I12" s="594" t="s">
        <v>323</v>
      </c>
      <c r="J12" s="594" t="s">
        <v>323</v>
      </c>
      <c r="K12" s="595"/>
      <c r="L12" s="596"/>
      <c r="M12" s="596"/>
      <c r="N12" s="596"/>
      <c r="O12" s="597"/>
      <c r="P12" s="589"/>
      <c r="Q12" s="598"/>
      <c r="R12" s="599"/>
      <c r="S12" s="600"/>
      <c r="T12" s="601"/>
      <c r="U12" s="601"/>
      <c r="V12" s="601"/>
      <c r="W12" s="601"/>
    </row>
    <row r="13" spans="1:23" ht="6.75" customHeight="1">
      <c r="A13" s="602"/>
      <c r="B13" s="602"/>
      <c r="C13" s="602"/>
      <c r="D13" s="591"/>
      <c r="E13" s="603"/>
      <c r="F13" s="604"/>
      <c r="G13" s="605"/>
      <c r="H13" s="594"/>
      <c r="I13" s="594"/>
      <c r="J13" s="594"/>
      <c r="K13" s="595"/>
      <c r="L13" s="606"/>
      <c r="M13" s="606"/>
      <c r="N13" s="606"/>
      <c r="O13" s="597"/>
      <c r="P13" s="589"/>
      <c r="Q13" s="598"/>
      <c r="R13" s="600"/>
      <c r="S13" s="600"/>
      <c r="T13" s="589"/>
      <c r="U13" s="607"/>
      <c r="V13" s="589"/>
      <c r="W13" s="607"/>
    </row>
    <row r="14" spans="1:23" ht="15" customHeight="1">
      <c r="A14" s="1270" t="s">
        <v>748</v>
      </c>
      <c r="B14" s="1270"/>
      <c r="C14" s="1270"/>
      <c r="D14" s="609"/>
      <c r="E14" s="592">
        <v>203075</v>
      </c>
      <c r="F14" s="593">
        <v>16.16868908974361</v>
      </c>
      <c r="G14" s="594" t="s">
        <v>323</v>
      </c>
      <c r="H14" s="594" t="s">
        <v>323</v>
      </c>
      <c r="I14" s="594" t="s">
        <v>323</v>
      </c>
      <c r="J14" s="594" t="s">
        <v>323</v>
      </c>
      <c r="K14" s="595"/>
      <c r="L14" s="596"/>
      <c r="M14" s="596"/>
      <c r="N14" s="596"/>
      <c r="O14" s="610"/>
      <c r="P14" s="589"/>
      <c r="Q14" s="598"/>
      <c r="R14" s="599"/>
      <c r="S14" s="600"/>
      <c r="T14" s="601"/>
      <c r="U14" s="601"/>
      <c r="V14" s="601"/>
      <c r="W14" s="601"/>
    </row>
    <row r="15" spans="1:23" ht="6.75" customHeight="1">
      <c r="A15" s="611"/>
      <c r="B15" s="611"/>
      <c r="C15" s="611"/>
      <c r="D15" s="609"/>
      <c r="E15" s="592"/>
      <c r="F15" s="612"/>
      <c r="G15" s="594"/>
      <c r="H15" s="594"/>
      <c r="I15" s="594"/>
      <c r="J15" s="594"/>
      <c r="K15" s="595"/>
      <c r="L15" s="613"/>
      <c r="M15" s="613"/>
      <c r="N15" s="613"/>
      <c r="O15" s="610"/>
      <c r="P15" s="589"/>
      <c r="Q15" s="598"/>
      <c r="R15" s="600"/>
      <c r="S15" s="600"/>
      <c r="T15" s="589"/>
      <c r="U15" s="607"/>
      <c r="V15" s="589"/>
      <c r="W15" s="607"/>
    </row>
    <row r="16" spans="1:23" ht="15" customHeight="1">
      <c r="A16" s="1264" t="s">
        <v>749</v>
      </c>
      <c r="B16" s="1264"/>
      <c r="C16" s="1264"/>
      <c r="D16" s="609"/>
      <c r="E16" s="592">
        <v>12688</v>
      </c>
      <c r="F16" s="593">
        <v>1.0102096622955405</v>
      </c>
      <c r="G16" s="594" t="s">
        <v>323</v>
      </c>
      <c r="H16" s="594" t="s">
        <v>323</v>
      </c>
      <c r="I16" s="594" t="s">
        <v>323</v>
      </c>
      <c r="J16" s="594" t="s">
        <v>323</v>
      </c>
      <c r="K16" s="615"/>
      <c r="L16" s="596"/>
      <c r="M16" s="596"/>
      <c r="N16" s="596"/>
      <c r="O16" s="610"/>
      <c r="P16" s="589"/>
      <c r="Q16" s="598"/>
      <c r="R16" s="599"/>
      <c r="S16" s="600"/>
      <c r="T16" s="601"/>
      <c r="U16" s="601"/>
      <c r="V16" s="601"/>
      <c r="W16" s="601"/>
    </row>
    <row r="17" spans="1:23" ht="6.75" customHeight="1">
      <c r="A17" s="616"/>
      <c r="B17" s="1277"/>
      <c r="C17" s="1277"/>
      <c r="D17" s="609"/>
      <c r="E17" s="592"/>
      <c r="F17" s="617"/>
      <c r="G17" s="594"/>
      <c r="H17" s="594"/>
      <c r="I17" s="594"/>
      <c r="J17" s="594"/>
      <c r="K17" s="595"/>
      <c r="L17" s="596"/>
      <c r="M17" s="596"/>
      <c r="N17" s="596"/>
      <c r="O17" s="610"/>
      <c r="P17" s="589"/>
      <c r="Q17" s="598"/>
      <c r="R17" s="600"/>
      <c r="S17" s="618"/>
      <c r="T17" s="589"/>
      <c r="U17" s="619"/>
      <c r="V17" s="589"/>
      <c r="W17" s="619"/>
    </row>
    <row r="18" spans="1:23" ht="15" customHeight="1">
      <c r="A18" s="1264" t="s">
        <v>750</v>
      </c>
      <c r="B18" s="1264"/>
      <c r="C18" s="1264"/>
      <c r="D18" s="609"/>
      <c r="E18" s="592">
        <v>300624</v>
      </c>
      <c r="F18" s="593">
        <v>23.935472061627884</v>
      </c>
      <c r="G18" s="594" t="s">
        <v>323</v>
      </c>
      <c r="H18" s="594" t="s">
        <v>323</v>
      </c>
      <c r="I18" s="594" t="s">
        <v>323</v>
      </c>
      <c r="J18" s="594" t="s">
        <v>323</v>
      </c>
      <c r="K18" s="595"/>
      <c r="L18" s="596"/>
      <c r="M18" s="596"/>
      <c r="N18" s="596"/>
      <c r="O18" s="610"/>
      <c r="P18" s="589"/>
      <c r="Q18" s="598"/>
      <c r="R18" s="600"/>
      <c r="S18" s="600"/>
      <c r="T18" s="601"/>
      <c r="U18" s="601"/>
      <c r="V18" s="601"/>
      <c r="W18" s="601"/>
    </row>
    <row r="19" spans="1:23" ht="6.75" customHeight="1">
      <c r="A19" s="611"/>
      <c r="B19" s="611"/>
      <c r="C19" s="611"/>
      <c r="D19" s="620"/>
      <c r="E19" s="592"/>
      <c r="F19" s="612"/>
      <c r="G19" s="594"/>
      <c r="H19" s="594"/>
      <c r="I19" s="594"/>
      <c r="J19" s="594"/>
      <c r="K19" s="595"/>
      <c r="L19" s="596"/>
      <c r="M19" s="596"/>
      <c r="N19" s="596"/>
      <c r="O19" s="610"/>
      <c r="P19" s="589"/>
      <c r="Q19" s="598"/>
      <c r="R19" s="600"/>
      <c r="S19" s="600"/>
      <c r="T19" s="589"/>
      <c r="U19" s="607"/>
      <c r="V19" s="589"/>
      <c r="W19" s="607"/>
    </row>
    <row r="20" spans="1:23" ht="15" customHeight="1">
      <c r="A20" s="1269" t="s">
        <v>751</v>
      </c>
      <c r="B20" s="1269"/>
      <c r="C20" s="1269"/>
      <c r="D20" s="609" t="s">
        <v>456</v>
      </c>
      <c r="E20" s="592">
        <v>23180</v>
      </c>
      <c r="F20" s="593">
        <v>1.8455753445783916</v>
      </c>
      <c r="G20" s="594" t="s">
        <v>323</v>
      </c>
      <c r="H20" s="594" t="s">
        <v>323</v>
      </c>
      <c r="I20" s="594" t="s">
        <v>323</v>
      </c>
      <c r="J20" s="594" t="s">
        <v>323</v>
      </c>
      <c r="K20" s="595"/>
      <c r="L20" s="596"/>
      <c r="M20" s="596"/>
      <c r="N20" s="596"/>
      <c r="O20" s="610"/>
      <c r="P20" s="589"/>
      <c r="Q20" s="598"/>
      <c r="R20" s="599"/>
      <c r="S20" s="600"/>
      <c r="T20" s="601"/>
      <c r="U20" s="601"/>
      <c r="V20" s="601"/>
      <c r="W20" s="601"/>
    </row>
    <row r="21" spans="1:23" ht="6.75" customHeight="1">
      <c r="A21" s="616"/>
      <c r="B21" s="1270"/>
      <c r="C21" s="1270"/>
      <c r="D21" s="609"/>
      <c r="E21" s="592"/>
      <c r="F21" s="612"/>
      <c r="G21" s="594"/>
      <c r="H21" s="594"/>
      <c r="I21" s="594"/>
      <c r="J21" s="594"/>
      <c r="K21" s="595"/>
      <c r="L21" s="613"/>
      <c r="M21" s="613"/>
      <c r="N21" s="613"/>
      <c r="O21" s="597"/>
      <c r="P21" s="589"/>
      <c r="Q21" s="598"/>
      <c r="R21" s="600"/>
      <c r="S21" s="600"/>
      <c r="T21" s="589"/>
      <c r="U21" s="607"/>
      <c r="V21" s="589"/>
      <c r="W21" s="607"/>
    </row>
    <row r="22" spans="1:23" ht="15" customHeight="1">
      <c r="A22" s="1269" t="s">
        <v>752</v>
      </c>
      <c r="B22" s="1269"/>
      <c r="C22" s="1269"/>
      <c r="D22" s="609" t="s">
        <v>456</v>
      </c>
      <c r="E22" s="592">
        <v>20755</v>
      </c>
      <c r="F22" s="593">
        <v>1.6524985451563639</v>
      </c>
      <c r="G22" s="594" t="s">
        <v>323</v>
      </c>
      <c r="H22" s="594" t="s">
        <v>323</v>
      </c>
      <c r="I22" s="594" t="s">
        <v>323</v>
      </c>
      <c r="J22" s="594" t="s">
        <v>323</v>
      </c>
      <c r="K22" s="595"/>
      <c r="L22" s="596"/>
      <c r="M22" s="596"/>
      <c r="N22" s="596"/>
      <c r="O22" s="610"/>
      <c r="P22" s="589"/>
      <c r="Q22" s="598"/>
      <c r="R22" s="599"/>
      <c r="S22" s="600"/>
      <c r="T22" s="601"/>
      <c r="U22" s="601"/>
      <c r="V22" s="601"/>
      <c r="W22" s="601"/>
    </row>
    <row r="23" spans="1:23" ht="6.75" customHeight="1">
      <c r="A23" s="1264"/>
      <c r="B23" s="1264"/>
      <c r="C23" s="1264"/>
      <c r="D23" s="620"/>
      <c r="E23" s="592"/>
      <c r="F23" s="612"/>
      <c r="G23" s="594"/>
      <c r="H23" s="594"/>
      <c r="I23" s="594"/>
      <c r="J23" s="594"/>
      <c r="K23" s="595"/>
      <c r="L23" s="596"/>
      <c r="M23" s="596"/>
      <c r="N23" s="596"/>
      <c r="O23" s="610"/>
      <c r="P23" s="589"/>
      <c r="Q23" s="598"/>
      <c r="R23" s="600"/>
      <c r="S23" s="600"/>
      <c r="T23" s="589"/>
      <c r="U23" s="607"/>
      <c r="V23" s="589"/>
      <c r="W23" s="607"/>
    </row>
    <row r="24" spans="1:23" s="420" customFormat="1" ht="15" customHeight="1">
      <c r="A24" s="1269" t="s">
        <v>753</v>
      </c>
      <c r="B24" s="1269"/>
      <c r="C24" s="1269"/>
      <c r="D24" s="609"/>
      <c r="E24" s="592">
        <v>2468</v>
      </c>
      <c r="F24" s="593">
        <v>0.1965004292674491</v>
      </c>
      <c r="G24" s="594" t="s">
        <v>323</v>
      </c>
      <c r="H24" s="594" t="s">
        <v>323</v>
      </c>
      <c r="I24" s="594" t="s">
        <v>323</v>
      </c>
      <c r="J24" s="594" t="s">
        <v>323</v>
      </c>
      <c r="K24" s="622"/>
      <c r="L24" s="596"/>
      <c r="M24" s="596"/>
      <c r="N24" s="596"/>
      <c r="O24" s="610"/>
      <c r="P24" s="589"/>
      <c r="Q24" s="598"/>
      <c r="R24" s="599"/>
      <c r="S24" s="600"/>
      <c r="T24" s="601"/>
      <c r="U24" s="601"/>
      <c r="V24" s="601"/>
      <c r="W24" s="601"/>
    </row>
    <row r="25" spans="1:23" ht="6.75" customHeight="1">
      <c r="A25" s="616"/>
      <c r="B25" s="1277"/>
      <c r="C25" s="1277"/>
      <c r="D25" s="609"/>
      <c r="E25" s="592"/>
      <c r="F25" s="612"/>
      <c r="G25" s="594"/>
      <c r="H25" s="594"/>
      <c r="I25" s="594"/>
      <c r="J25" s="594"/>
      <c r="K25" s="595"/>
      <c r="L25" s="589"/>
      <c r="M25" s="596"/>
      <c r="N25" s="596"/>
      <c r="O25" s="610"/>
      <c r="P25" s="589"/>
      <c r="Q25" s="598"/>
      <c r="R25" s="600"/>
      <c r="S25" s="600"/>
      <c r="T25" s="589"/>
      <c r="U25" s="607"/>
      <c r="V25" s="589"/>
      <c r="W25" s="607"/>
    </row>
    <row r="26" spans="1:23" ht="15" customHeight="1">
      <c r="A26" s="616"/>
      <c r="B26" s="1278" t="s">
        <v>754</v>
      </c>
      <c r="C26" s="1278"/>
      <c r="D26" s="609"/>
      <c r="E26" s="623">
        <v>814522</v>
      </c>
      <c r="F26" s="624">
        <v>64.85167044075412</v>
      </c>
      <c r="G26" s="594" t="s">
        <v>323</v>
      </c>
      <c r="H26" s="594" t="s">
        <v>323</v>
      </c>
      <c r="I26" s="594" t="s">
        <v>323</v>
      </c>
      <c r="J26" s="594" t="s">
        <v>323</v>
      </c>
      <c r="K26" s="595"/>
      <c r="L26" s="589"/>
      <c r="M26" s="1279"/>
      <c r="N26" s="1279"/>
      <c r="O26" s="625"/>
      <c r="P26" s="626"/>
      <c r="Q26" s="626"/>
      <c r="R26" s="627"/>
      <c r="S26" s="628"/>
      <c r="T26" s="601"/>
      <c r="U26" s="601"/>
      <c r="V26" s="601"/>
      <c r="W26" s="601"/>
    </row>
    <row r="27" spans="1:23" ht="24.75" customHeight="1">
      <c r="A27" s="629"/>
      <c r="B27" s="629"/>
      <c r="C27" s="629"/>
      <c r="D27" s="630"/>
      <c r="E27" s="631"/>
      <c r="F27" s="632"/>
      <c r="G27" s="633"/>
      <c r="H27" s="632"/>
      <c r="I27" s="634"/>
      <c r="J27" s="632"/>
      <c r="K27" s="595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</row>
    <row r="28" spans="1:23" ht="12.75" customHeight="1">
      <c r="A28" s="1271" t="s">
        <v>755</v>
      </c>
      <c r="B28" s="1271"/>
      <c r="C28" s="1271"/>
      <c r="D28" s="1271"/>
      <c r="E28" s="1271"/>
      <c r="F28" s="1271"/>
      <c r="G28" s="1271"/>
      <c r="H28" s="1271"/>
      <c r="I28" s="1271"/>
      <c r="J28" s="1271"/>
      <c r="K28" s="595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</row>
    <row r="29" spans="1:23" ht="9" customHeight="1">
      <c r="A29" s="634"/>
      <c r="B29" s="635"/>
      <c r="C29" s="635"/>
      <c r="D29" s="636"/>
      <c r="E29" s="631"/>
      <c r="F29" s="632"/>
      <c r="G29" s="633"/>
      <c r="H29" s="632"/>
      <c r="I29" s="634"/>
      <c r="J29" s="632"/>
      <c r="K29" s="595"/>
      <c r="L29" s="637"/>
      <c r="M29" s="637"/>
      <c r="N29" s="637"/>
      <c r="O29" s="589"/>
      <c r="P29" s="589"/>
      <c r="Q29" s="589"/>
      <c r="R29" s="589"/>
      <c r="S29" s="638"/>
      <c r="T29" s="589"/>
      <c r="U29" s="638"/>
      <c r="V29" s="589"/>
      <c r="W29" s="589"/>
    </row>
    <row r="30" spans="1:23" ht="15" customHeight="1">
      <c r="A30" s="1264" t="s">
        <v>756</v>
      </c>
      <c r="B30" s="1264"/>
      <c r="C30" s="1264"/>
      <c r="D30" s="639"/>
      <c r="E30" s="640">
        <v>695605</v>
      </c>
      <c r="F30" s="593">
        <v>55.383582293591544</v>
      </c>
      <c r="G30" s="605">
        <v>276529</v>
      </c>
      <c r="H30" s="641">
        <v>39.753739550463266</v>
      </c>
      <c r="I30" s="642">
        <v>419076</v>
      </c>
      <c r="J30" s="641">
        <v>60.246260449536734</v>
      </c>
      <c r="K30" s="595"/>
      <c r="L30" s="1266"/>
      <c r="M30" s="1266"/>
      <c r="N30" s="1266"/>
      <c r="O30" s="588"/>
      <c r="P30" s="589"/>
      <c r="Q30" s="598"/>
      <c r="R30" s="643"/>
      <c r="S30" s="600"/>
      <c r="T30" s="598"/>
      <c r="U30" s="644"/>
      <c r="V30" s="598"/>
      <c r="W30" s="645"/>
    </row>
    <row r="31" spans="1:23" ht="6.75" customHeight="1">
      <c r="A31" s="621"/>
      <c r="B31" s="621"/>
      <c r="C31" s="621"/>
      <c r="D31" s="639"/>
      <c r="E31" s="640"/>
      <c r="F31" s="612"/>
      <c r="G31" s="605"/>
      <c r="H31" s="646"/>
      <c r="I31" s="642"/>
      <c r="J31" s="646"/>
      <c r="K31" s="595"/>
      <c r="L31" s="573"/>
      <c r="M31" s="573"/>
      <c r="N31" s="573"/>
      <c r="O31" s="588"/>
      <c r="P31" s="589"/>
      <c r="Q31" s="598"/>
      <c r="R31" s="600"/>
      <c r="S31" s="600"/>
      <c r="T31" s="647"/>
      <c r="U31" s="600"/>
      <c r="V31" s="647"/>
      <c r="W31" s="648"/>
    </row>
    <row r="32" spans="1:23" ht="15" customHeight="1">
      <c r="A32" s="616" t="s">
        <v>757</v>
      </c>
      <c r="B32" s="1275" t="s">
        <v>758</v>
      </c>
      <c r="C32" s="1275"/>
      <c r="D32" s="639"/>
      <c r="E32" s="640">
        <v>8378</v>
      </c>
      <c r="F32" s="593">
        <v>0.6670504847660813</v>
      </c>
      <c r="G32" s="605">
        <v>2347</v>
      </c>
      <c r="H32" s="641">
        <v>28.01384578658391</v>
      </c>
      <c r="I32" s="642">
        <v>6031</v>
      </c>
      <c r="J32" s="641">
        <v>71.98615421341609</v>
      </c>
      <c r="K32" s="595"/>
      <c r="L32" s="589"/>
      <c r="M32" s="1276"/>
      <c r="N32" s="1276"/>
      <c r="O32" s="597"/>
      <c r="P32" s="589"/>
      <c r="Q32" s="598"/>
      <c r="R32" s="643"/>
      <c r="S32" s="600"/>
      <c r="T32" s="598"/>
      <c r="U32" s="600"/>
      <c r="V32" s="598"/>
      <c r="W32" s="645"/>
    </row>
    <row r="33" spans="1:23" ht="6.75" customHeight="1">
      <c r="A33" s="621"/>
      <c r="B33" s="621"/>
      <c r="C33" s="621"/>
      <c r="D33" s="639"/>
      <c r="E33" s="640"/>
      <c r="F33" s="612"/>
      <c r="G33" s="605"/>
      <c r="H33" s="646"/>
      <c r="I33" s="642"/>
      <c r="J33" s="646"/>
      <c r="K33" s="595"/>
      <c r="L33" s="606"/>
      <c r="M33" s="606"/>
      <c r="N33" s="606"/>
      <c r="O33" s="597"/>
      <c r="P33" s="589"/>
      <c r="Q33" s="598"/>
      <c r="R33" s="600"/>
      <c r="S33" s="600"/>
      <c r="T33" s="647"/>
      <c r="U33" s="648"/>
      <c r="V33" s="647"/>
      <c r="W33" s="648"/>
    </row>
    <row r="34" spans="1:23" ht="15" customHeight="1">
      <c r="A34" s="1270" t="s">
        <v>759</v>
      </c>
      <c r="B34" s="1270"/>
      <c r="C34" s="1270"/>
      <c r="D34" s="639"/>
      <c r="E34" s="640">
        <v>508279</v>
      </c>
      <c r="F34" s="593">
        <v>40.46881753955825</v>
      </c>
      <c r="G34" s="605">
        <v>205288</v>
      </c>
      <c r="H34" s="641">
        <v>40.38884156142591</v>
      </c>
      <c r="I34" s="642">
        <v>302991</v>
      </c>
      <c r="J34" s="641">
        <v>59.611158438574094</v>
      </c>
      <c r="K34" s="595"/>
      <c r="L34" s="589"/>
      <c r="M34" s="1266"/>
      <c r="N34" s="1266"/>
      <c r="O34" s="649"/>
      <c r="P34" s="589"/>
      <c r="Q34" s="598"/>
      <c r="R34" s="643"/>
      <c r="S34" s="600"/>
      <c r="T34" s="598"/>
      <c r="U34" s="600"/>
      <c r="V34" s="598"/>
      <c r="W34" s="645"/>
    </row>
    <row r="35" spans="1:23" ht="6.75" customHeight="1">
      <c r="A35" s="621"/>
      <c r="B35" s="621"/>
      <c r="C35" s="621"/>
      <c r="D35" s="639"/>
      <c r="E35" s="640"/>
      <c r="F35" s="612"/>
      <c r="G35" s="605"/>
      <c r="H35" s="646"/>
      <c r="I35" s="642"/>
      <c r="J35" s="646"/>
      <c r="K35" s="595"/>
      <c r="L35" s="613"/>
      <c r="M35" s="613"/>
      <c r="N35" s="613"/>
      <c r="O35" s="649"/>
      <c r="P35" s="589"/>
      <c r="Q35" s="598"/>
      <c r="R35" s="643"/>
      <c r="S35" s="600"/>
      <c r="T35" s="647"/>
      <c r="U35" s="648"/>
      <c r="V35" s="647"/>
      <c r="W35" s="648"/>
    </row>
    <row r="36" spans="1:23" ht="15" customHeight="1">
      <c r="A36" s="1264" t="s">
        <v>760</v>
      </c>
      <c r="B36" s="1264"/>
      <c r="C36" s="1264"/>
      <c r="D36" s="650"/>
      <c r="E36" s="640">
        <v>5129</v>
      </c>
      <c r="F36" s="593">
        <v>0.4083673831899297</v>
      </c>
      <c r="G36" s="605">
        <v>749</v>
      </c>
      <c r="H36" s="641">
        <v>14.603236498342756</v>
      </c>
      <c r="I36" s="642">
        <v>4380</v>
      </c>
      <c r="J36" s="641">
        <v>85.39676350165725</v>
      </c>
      <c r="K36" s="595"/>
      <c r="L36" s="589"/>
      <c r="M36" s="1266"/>
      <c r="N36" s="1266"/>
      <c r="O36" s="649"/>
      <c r="P36" s="589"/>
      <c r="Q36" s="598"/>
      <c r="R36" s="643"/>
      <c r="S36" s="600"/>
      <c r="T36" s="598"/>
      <c r="U36" s="600"/>
      <c r="V36" s="598"/>
      <c r="W36" s="645"/>
    </row>
    <row r="37" spans="1:23" ht="6.75" customHeight="1">
      <c r="A37" s="651"/>
      <c r="B37" s="614"/>
      <c r="C37" s="614"/>
      <c r="D37" s="650"/>
      <c r="E37" s="640"/>
      <c r="F37" s="612"/>
      <c r="G37" s="605"/>
      <c r="H37" s="646"/>
      <c r="I37" s="642"/>
      <c r="J37" s="646"/>
      <c r="K37" s="595"/>
      <c r="L37" s="613"/>
      <c r="M37" s="613"/>
      <c r="N37" s="613"/>
      <c r="O37" s="649"/>
      <c r="P37" s="589"/>
      <c r="Q37" s="598"/>
      <c r="R37" s="643"/>
      <c r="S37" s="600"/>
      <c r="T37" s="647"/>
      <c r="U37" s="648"/>
      <c r="V37" s="647"/>
      <c r="W37" s="648"/>
    </row>
    <row r="38" spans="1:23" ht="15" customHeight="1">
      <c r="A38" s="602" t="s">
        <v>537</v>
      </c>
      <c r="B38" s="1264" t="s">
        <v>761</v>
      </c>
      <c r="C38" s="1264"/>
      <c r="D38" s="650"/>
      <c r="E38" s="640">
        <v>4460</v>
      </c>
      <c r="F38" s="593">
        <v>0.3551020723390693</v>
      </c>
      <c r="G38" s="605">
        <v>644</v>
      </c>
      <c r="H38" s="641">
        <v>14.439461883408072</v>
      </c>
      <c r="I38" s="642">
        <v>3816</v>
      </c>
      <c r="J38" s="641">
        <v>85.56053811659193</v>
      </c>
      <c r="K38" s="595"/>
      <c r="L38" s="589"/>
      <c r="M38" s="606"/>
      <c r="N38" s="596"/>
      <c r="O38" s="596"/>
      <c r="P38" s="589"/>
      <c r="Q38" s="598"/>
      <c r="R38" s="643"/>
      <c r="S38" s="600"/>
      <c r="T38" s="598"/>
      <c r="U38" s="600"/>
      <c r="V38" s="598"/>
      <c r="W38" s="645"/>
    </row>
    <row r="39" spans="1:23" ht="15" customHeight="1">
      <c r="A39" s="651"/>
      <c r="B39" s="1264" t="s">
        <v>762</v>
      </c>
      <c r="C39" s="1264"/>
      <c r="D39" s="650"/>
      <c r="E39" s="640">
        <v>179</v>
      </c>
      <c r="F39" s="593">
        <v>0.014251854472801211</v>
      </c>
      <c r="G39" s="605">
        <v>34</v>
      </c>
      <c r="H39" s="641">
        <v>18.994413407821227</v>
      </c>
      <c r="I39" s="642">
        <v>145</v>
      </c>
      <c r="J39" s="641">
        <v>81.00558659217877</v>
      </c>
      <c r="K39" s="595"/>
      <c r="L39" s="589"/>
      <c r="M39" s="606"/>
      <c r="N39" s="596"/>
      <c r="O39" s="596"/>
      <c r="P39" s="589"/>
      <c r="Q39" s="598"/>
      <c r="R39" s="643"/>
      <c r="S39" s="600"/>
      <c r="T39" s="647"/>
      <c r="U39" s="648"/>
      <c r="V39" s="647"/>
      <c r="W39" s="652"/>
    </row>
    <row r="40" spans="1:23" ht="15" customHeight="1">
      <c r="A40" s="651"/>
      <c r="B40" s="1270" t="s">
        <v>763</v>
      </c>
      <c r="C40" s="1270"/>
      <c r="D40" s="650"/>
      <c r="E40" s="640">
        <v>490</v>
      </c>
      <c r="F40" s="593">
        <v>0.03901345637805918</v>
      </c>
      <c r="G40" s="605">
        <v>71</v>
      </c>
      <c r="H40" s="641">
        <v>14.489795918367346</v>
      </c>
      <c r="I40" s="642">
        <v>419</v>
      </c>
      <c r="J40" s="641">
        <v>85.51020408163265</v>
      </c>
      <c r="K40" s="595"/>
      <c r="L40" s="589"/>
      <c r="M40" s="606"/>
      <c r="N40" s="596"/>
      <c r="O40" s="649"/>
      <c r="P40" s="589"/>
      <c r="Q40" s="598"/>
      <c r="R40" s="643"/>
      <c r="S40" s="600"/>
      <c r="T40" s="598"/>
      <c r="U40" s="600"/>
      <c r="V40" s="598"/>
      <c r="W40" s="645"/>
    </row>
    <row r="41" spans="1:23" ht="6.75" customHeight="1">
      <c r="A41" s="651"/>
      <c r="B41" s="614"/>
      <c r="C41" s="614"/>
      <c r="D41" s="650"/>
      <c r="E41" s="640"/>
      <c r="F41" s="612"/>
      <c r="G41" s="605"/>
      <c r="H41" s="646"/>
      <c r="I41" s="642"/>
      <c r="J41" s="646"/>
      <c r="K41" s="595"/>
      <c r="L41" s="589"/>
      <c r="M41" s="606"/>
      <c r="N41" s="596"/>
      <c r="O41" s="649"/>
      <c r="P41" s="589"/>
      <c r="Q41" s="598"/>
      <c r="R41" s="643"/>
      <c r="S41" s="600"/>
      <c r="T41" s="647"/>
      <c r="U41" s="648"/>
      <c r="V41" s="647"/>
      <c r="W41" s="652"/>
    </row>
    <row r="42" spans="1:23" ht="15" customHeight="1">
      <c r="A42" s="1264" t="s">
        <v>764</v>
      </c>
      <c r="B42" s="1264"/>
      <c r="C42" s="1264"/>
      <c r="D42" s="650"/>
      <c r="E42" s="640">
        <v>49354</v>
      </c>
      <c r="F42" s="593">
        <v>3.9295308695565976</v>
      </c>
      <c r="G42" s="605">
        <v>14483</v>
      </c>
      <c r="H42" s="641">
        <v>29.345139198443896</v>
      </c>
      <c r="I42" s="642">
        <v>34871</v>
      </c>
      <c r="J42" s="641">
        <v>70.6548608015561</v>
      </c>
      <c r="K42" s="595"/>
      <c r="L42" s="589"/>
      <c r="M42" s="613"/>
      <c r="N42" s="613"/>
      <c r="O42" s="649"/>
      <c r="P42" s="589"/>
      <c r="Q42" s="598"/>
      <c r="R42" s="643"/>
      <c r="S42" s="600"/>
      <c r="T42" s="598"/>
      <c r="U42" s="600"/>
      <c r="V42" s="598"/>
      <c r="W42" s="645"/>
    </row>
    <row r="43" spans="1:23" ht="6.75" customHeight="1">
      <c r="A43" s="651"/>
      <c r="B43" s="614"/>
      <c r="C43" s="614"/>
      <c r="D43" s="650"/>
      <c r="E43" s="640"/>
      <c r="F43" s="593"/>
      <c r="G43" s="605"/>
      <c r="H43" s="646"/>
      <c r="I43" s="642"/>
      <c r="J43" s="646"/>
      <c r="K43" s="595"/>
      <c r="L43" s="613"/>
      <c r="M43" s="613"/>
      <c r="N43" s="613"/>
      <c r="O43" s="625"/>
      <c r="P43" s="589"/>
      <c r="Q43" s="598"/>
      <c r="R43" s="643"/>
      <c r="S43" s="600"/>
      <c r="T43" s="647"/>
      <c r="U43" s="648"/>
      <c r="V43" s="647"/>
      <c r="W43" s="648"/>
    </row>
    <row r="44" spans="1:23" ht="15" customHeight="1">
      <c r="A44" s="1264" t="s">
        <v>765</v>
      </c>
      <c r="B44" s="1264"/>
      <c r="C44" s="1264"/>
      <c r="D44" s="650"/>
      <c r="E44" s="640">
        <v>80062</v>
      </c>
      <c r="F44" s="593">
        <v>6.374480294979947</v>
      </c>
      <c r="G44" s="605">
        <v>14862</v>
      </c>
      <c r="H44" s="641">
        <v>18.563113586970097</v>
      </c>
      <c r="I44" s="642">
        <v>65200</v>
      </c>
      <c r="J44" s="641">
        <v>81.4368864130299</v>
      </c>
      <c r="K44" s="595"/>
      <c r="L44" s="589"/>
      <c r="M44" s="1266"/>
      <c r="N44" s="1266"/>
      <c r="O44" s="649"/>
      <c r="P44" s="589"/>
      <c r="Q44" s="598"/>
      <c r="R44" s="643"/>
      <c r="S44" s="600"/>
      <c r="T44" s="598"/>
      <c r="U44" s="600"/>
      <c r="V44" s="598"/>
      <c r="W44" s="645"/>
    </row>
    <row r="45" spans="1:23" ht="6.75" customHeight="1">
      <c r="A45" s="651"/>
      <c r="B45" s="614"/>
      <c r="C45" s="614"/>
      <c r="D45" s="650"/>
      <c r="E45" s="640"/>
      <c r="F45" s="593"/>
      <c r="G45" s="605"/>
      <c r="H45" s="646"/>
      <c r="I45" s="642"/>
      <c r="J45" s="646"/>
      <c r="K45" s="595"/>
      <c r="L45" s="589"/>
      <c r="M45" s="596"/>
      <c r="N45" s="596"/>
      <c r="O45" s="649"/>
      <c r="P45" s="589"/>
      <c r="Q45" s="598"/>
      <c r="R45" s="643"/>
      <c r="S45" s="600"/>
      <c r="T45" s="647"/>
      <c r="U45" s="648"/>
      <c r="V45" s="647"/>
      <c r="W45" s="648"/>
    </row>
    <row r="46" spans="1:23" ht="15" customHeight="1">
      <c r="A46" s="1274" t="s">
        <v>753</v>
      </c>
      <c r="B46" s="1274"/>
      <c r="C46" s="1274"/>
      <c r="D46" s="650" t="s">
        <v>456</v>
      </c>
      <c r="E46" s="640">
        <v>10523</v>
      </c>
      <c r="F46" s="593">
        <v>0.8378338805435036</v>
      </c>
      <c r="G46" s="592">
        <v>8191</v>
      </c>
      <c r="H46" s="641">
        <v>77.83901929107668</v>
      </c>
      <c r="I46" s="642">
        <v>2332</v>
      </c>
      <c r="J46" s="641">
        <v>22.16098070892331</v>
      </c>
      <c r="K46" s="595"/>
      <c r="L46" s="589"/>
      <c r="M46" s="1266"/>
      <c r="N46" s="1266"/>
      <c r="O46" s="649"/>
      <c r="P46" s="589"/>
      <c r="Q46" s="598"/>
      <c r="R46" s="643"/>
      <c r="S46" s="600"/>
      <c r="T46" s="598"/>
      <c r="U46" s="600"/>
      <c r="V46" s="598"/>
      <c r="W46" s="645"/>
    </row>
    <row r="47" spans="1:23" ht="6.75" customHeight="1">
      <c r="A47" s="651"/>
      <c r="B47" s="614"/>
      <c r="C47" s="614"/>
      <c r="D47" s="650"/>
      <c r="E47" s="653"/>
      <c r="F47" s="593"/>
      <c r="G47" s="654"/>
      <c r="H47" s="641"/>
      <c r="I47" s="654"/>
      <c r="J47" s="641"/>
      <c r="K47" s="595"/>
      <c r="L47" s="589"/>
      <c r="M47" s="596"/>
      <c r="N47" s="596"/>
      <c r="O47" s="625"/>
      <c r="P47" s="589"/>
      <c r="Q47" s="598"/>
      <c r="R47" s="643"/>
      <c r="S47" s="600"/>
      <c r="T47" s="647"/>
      <c r="U47" s="648"/>
      <c r="V47" s="647"/>
      <c r="W47" s="648"/>
    </row>
    <row r="48" spans="1:23" ht="15" customHeight="1">
      <c r="A48" s="655" t="s">
        <v>766</v>
      </c>
      <c r="B48" s="655"/>
      <c r="D48" s="650"/>
      <c r="E48" s="640"/>
      <c r="F48" s="612"/>
      <c r="G48" s="605"/>
      <c r="H48" s="646"/>
      <c r="I48" s="642"/>
      <c r="J48" s="646"/>
      <c r="K48" s="595"/>
      <c r="L48" s="613"/>
      <c r="M48" s="1266"/>
      <c r="N48" s="1266"/>
      <c r="O48" s="649"/>
      <c r="P48" s="589"/>
      <c r="Q48" s="598"/>
      <c r="R48" s="643"/>
      <c r="S48" s="600"/>
      <c r="T48" s="598"/>
      <c r="U48" s="600"/>
      <c r="V48" s="598"/>
      <c r="W48" s="645"/>
    </row>
    <row r="49" spans="1:23" ht="15" customHeight="1">
      <c r="A49" s="1264" t="s">
        <v>767</v>
      </c>
      <c r="B49" s="1264"/>
      <c r="C49" s="1264"/>
      <c r="D49" s="650"/>
      <c r="E49" s="640">
        <v>33880</v>
      </c>
      <c r="F49" s="593">
        <v>2.697501840997235</v>
      </c>
      <c r="G49" s="605">
        <v>30609</v>
      </c>
      <c r="H49" s="641">
        <v>90.34533648170012</v>
      </c>
      <c r="I49" s="642">
        <v>3271</v>
      </c>
      <c r="J49" s="641">
        <v>9.654663518299882</v>
      </c>
      <c r="K49" s="595"/>
      <c r="L49" s="589"/>
      <c r="M49" s="606"/>
      <c r="N49" s="606"/>
      <c r="O49" s="649"/>
      <c r="P49" s="589"/>
      <c r="Q49" s="598"/>
      <c r="R49" s="643"/>
      <c r="S49" s="600"/>
      <c r="T49" s="647"/>
      <c r="U49" s="648"/>
      <c r="V49" s="647"/>
      <c r="W49" s="648"/>
    </row>
    <row r="50" spans="1:23" ht="6.75" customHeight="1">
      <c r="A50" s="651"/>
      <c r="B50" s="614"/>
      <c r="C50" s="614"/>
      <c r="D50" s="650"/>
      <c r="E50" s="640"/>
      <c r="F50" s="656"/>
      <c r="G50" s="605"/>
      <c r="H50" s="646"/>
      <c r="I50" s="642"/>
      <c r="J50" s="646"/>
      <c r="K50" s="595"/>
      <c r="L50" s="589"/>
      <c r="M50" s="589"/>
      <c r="N50" s="613"/>
      <c r="O50" s="649"/>
      <c r="P50" s="589"/>
      <c r="Q50" s="598"/>
      <c r="R50" s="643"/>
      <c r="S50" s="600"/>
      <c r="T50" s="647"/>
      <c r="U50" s="648"/>
      <c r="V50" s="647"/>
      <c r="W50" s="648"/>
    </row>
    <row r="51" spans="1:23" ht="15" customHeight="1">
      <c r="A51" s="1264" t="s">
        <v>768</v>
      </c>
      <c r="B51" s="1264"/>
      <c r="C51" s="1264"/>
      <c r="D51" s="650"/>
      <c r="E51" s="640">
        <v>2616</v>
      </c>
      <c r="F51" s="593">
        <v>0.2082840854795976</v>
      </c>
      <c r="G51" s="605">
        <v>184</v>
      </c>
      <c r="H51" s="641">
        <v>7.033639143730887</v>
      </c>
      <c r="I51" s="642">
        <v>2432</v>
      </c>
      <c r="J51" s="641">
        <v>92.96636085626912</v>
      </c>
      <c r="K51" s="595"/>
      <c r="L51" s="613"/>
      <c r="M51" s="1265"/>
      <c r="N51" s="1265"/>
      <c r="O51" s="625"/>
      <c r="P51" s="589"/>
      <c r="Q51" s="598"/>
      <c r="R51" s="643"/>
      <c r="S51" s="600"/>
      <c r="T51" s="598"/>
      <c r="U51" s="600"/>
      <c r="V51" s="598"/>
      <c r="W51" s="645"/>
    </row>
    <row r="52" spans="1:23" ht="6.75" customHeight="1">
      <c r="A52" s="651"/>
      <c r="B52" s="614"/>
      <c r="C52" s="614"/>
      <c r="D52" s="650"/>
      <c r="E52" s="657"/>
      <c r="F52" s="658"/>
      <c r="G52" s="659"/>
      <c r="H52" s="660"/>
      <c r="I52" s="659"/>
      <c r="J52" s="661"/>
      <c r="K52" s="595"/>
      <c r="L52" s="589"/>
      <c r="M52" s="596"/>
      <c r="N52" s="596"/>
      <c r="O52" s="649"/>
      <c r="P52" s="589"/>
      <c r="Q52" s="598"/>
      <c r="R52" s="643"/>
      <c r="S52" s="600"/>
      <c r="T52" s="647"/>
      <c r="U52" s="648"/>
      <c r="V52" s="647"/>
      <c r="W52" s="648"/>
    </row>
    <row r="53" spans="1:23" ht="15" customHeight="1">
      <c r="A53" s="651"/>
      <c r="B53" s="614"/>
      <c r="C53" s="662" t="s">
        <v>754</v>
      </c>
      <c r="D53" s="650"/>
      <c r="E53" s="663">
        <v>698221</v>
      </c>
      <c r="F53" s="624">
        <v>55.59186637907114</v>
      </c>
      <c r="G53" s="664">
        <v>276713</v>
      </c>
      <c r="H53" s="665">
        <v>39.631148304047</v>
      </c>
      <c r="I53" s="666">
        <v>421508</v>
      </c>
      <c r="J53" s="665">
        <v>60.368851695953</v>
      </c>
      <c r="K53" s="595"/>
      <c r="L53" s="1266"/>
      <c r="M53" s="1266"/>
      <c r="N53" s="1266"/>
      <c r="O53" s="588"/>
      <c r="P53" s="589"/>
      <c r="Q53" s="598"/>
      <c r="R53" s="643"/>
      <c r="S53" s="600"/>
      <c r="T53" s="598"/>
      <c r="U53" s="600"/>
      <c r="V53" s="598"/>
      <c r="W53" s="645"/>
    </row>
    <row r="54" spans="1:23" ht="24.75" customHeight="1">
      <c r="A54" s="634"/>
      <c r="B54" s="634"/>
      <c r="C54" s="634"/>
      <c r="D54" s="634"/>
      <c r="E54" s="634"/>
      <c r="F54" s="632"/>
      <c r="G54" s="634"/>
      <c r="H54" s="632"/>
      <c r="I54" s="634"/>
      <c r="J54" s="667"/>
      <c r="K54" s="595"/>
      <c r="L54" s="589"/>
      <c r="M54" s="596"/>
      <c r="N54" s="596"/>
      <c r="O54" s="649"/>
      <c r="P54" s="589"/>
      <c r="Q54" s="598"/>
      <c r="R54" s="643"/>
      <c r="S54" s="628"/>
      <c r="T54" s="647"/>
      <c r="U54" s="648"/>
      <c r="V54" s="647"/>
      <c r="W54" s="648"/>
    </row>
    <row r="55" spans="1:23" ht="15" customHeight="1">
      <c r="A55" s="1271" t="s">
        <v>769</v>
      </c>
      <c r="B55" s="1271"/>
      <c r="C55" s="1271"/>
      <c r="D55" s="1271"/>
      <c r="E55" s="1271"/>
      <c r="F55" s="1271"/>
      <c r="G55" s="1271"/>
      <c r="H55" s="1271"/>
      <c r="I55" s="1271"/>
      <c r="J55" s="1271"/>
      <c r="K55" s="668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</row>
    <row r="56" spans="1:23" ht="9" customHeight="1">
      <c r="A56" s="669"/>
      <c r="B56" s="669"/>
      <c r="C56" s="669"/>
      <c r="D56" s="634"/>
      <c r="E56" s="634"/>
      <c r="F56" s="632"/>
      <c r="G56" s="634"/>
      <c r="H56" s="632"/>
      <c r="I56" s="634"/>
      <c r="J56" s="634"/>
      <c r="K56" s="595"/>
      <c r="L56" s="637"/>
      <c r="M56" s="637"/>
      <c r="N56" s="637"/>
      <c r="O56" s="589"/>
      <c r="P56" s="589"/>
      <c r="Q56" s="589"/>
      <c r="R56" s="589"/>
      <c r="S56" s="638"/>
      <c r="T56" s="590"/>
      <c r="U56" s="670"/>
      <c r="V56" s="589"/>
      <c r="W56" s="638"/>
    </row>
    <row r="57" spans="1:23" ht="15" customHeight="1">
      <c r="A57" s="1273" t="s">
        <v>747</v>
      </c>
      <c r="B57" s="1273"/>
      <c r="C57" s="1273"/>
      <c r="D57" s="671"/>
      <c r="E57" s="616">
        <v>251733</v>
      </c>
      <c r="F57" s="593">
        <v>20.042804927383617</v>
      </c>
      <c r="G57" s="594" t="s">
        <v>323</v>
      </c>
      <c r="H57" s="594" t="s">
        <v>323</v>
      </c>
      <c r="I57" s="594" t="s">
        <v>323</v>
      </c>
      <c r="J57" s="594" t="s">
        <v>323</v>
      </c>
      <c r="K57" s="672"/>
      <c r="L57" s="1266"/>
      <c r="M57" s="1266"/>
      <c r="N57" s="1266"/>
      <c r="O57" s="589"/>
      <c r="P57" s="589"/>
      <c r="Q57" s="598"/>
      <c r="R57" s="643"/>
      <c r="S57" s="600"/>
      <c r="T57" s="601"/>
      <c r="U57" s="601"/>
      <c r="V57" s="601"/>
      <c r="W57" s="601"/>
    </row>
    <row r="58" spans="1:23" ht="6.75" customHeight="1">
      <c r="A58" s="673"/>
      <c r="B58" s="673"/>
      <c r="C58" s="673"/>
      <c r="D58" s="671"/>
      <c r="E58" s="616"/>
      <c r="F58" s="612"/>
      <c r="G58" s="592"/>
      <c r="H58" s="646"/>
      <c r="I58" s="592"/>
      <c r="J58" s="646"/>
      <c r="K58" s="672"/>
      <c r="L58" s="637"/>
      <c r="M58" s="637"/>
      <c r="N58" s="637"/>
      <c r="O58" s="589"/>
      <c r="P58" s="589"/>
      <c r="Q58" s="598"/>
      <c r="R58" s="600"/>
      <c r="S58" s="600"/>
      <c r="T58" s="589"/>
      <c r="U58" s="607"/>
      <c r="V58" s="589"/>
      <c r="W58" s="607"/>
    </row>
    <row r="59" spans="1:23" ht="15" customHeight="1">
      <c r="A59" s="1270" t="s">
        <v>759</v>
      </c>
      <c r="B59" s="1270"/>
      <c r="C59" s="1270"/>
      <c r="D59" s="591"/>
      <c r="E59" s="616">
        <v>711354</v>
      </c>
      <c r="F59" s="593">
        <v>56.63750662930186</v>
      </c>
      <c r="G59" s="594" t="s">
        <v>323</v>
      </c>
      <c r="H59" s="594" t="s">
        <v>323</v>
      </c>
      <c r="I59" s="594" t="s">
        <v>323</v>
      </c>
      <c r="J59" s="594" t="s">
        <v>323</v>
      </c>
      <c r="K59" s="672"/>
      <c r="L59" s="1266"/>
      <c r="M59" s="1266"/>
      <c r="N59" s="1266"/>
      <c r="O59" s="589"/>
      <c r="P59" s="589"/>
      <c r="Q59" s="598"/>
      <c r="R59" s="643"/>
      <c r="S59" s="600"/>
      <c r="T59" s="601"/>
      <c r="U59" s="601"/>
      <c r="V59" s="601"/>
      <c r="W59" s="601"/>
    </row>
    <row r="60" spans="1:23" ht="6.75" customHeight="1">
      <c r="A60" s="602"/>
      <c r="B60" s="602"/>
      <c r="C60" s="602"/>
      <c r="D60" s="591"/>
      <c r="E60" s="651"/>
      <c r="F60" s="612"/>
      <c r="G60" s="623"/>
      <c r="H60" s="646"/>
      <c r="I60" s="623"/>
      <c r="J60" s="646"/>
      <c r="K60" s="672"/>
      <c r="L60" s="582"/>
      <c r="M60" s="582"/>
      <c r="N60" s="582"/>
      <c r="O60" s="626"/>
      <c r="P60" s="626"/>
      <c r="Q60" s="674"/>
      <c r="R60" s="600"/>
      <c r="S60" s="600"/>
      <c r="T60" s="589"/>
      <c r="U60" s="607"/>
      <c r="V60" s="589"/>
      <c r="W60" s="607"/>
    </row>
    <row r="61" spans="1:23" ht="15" customHeight="1">
      <c r="A61" s="1264" t="s">
        <v>758</v>
      </c>
      <c r="B61" s="1264"/>
      <c r="C61" s="1264"/>
      <c r="D61" s="609"/>
      <c r="E61" s="616">
        <v>321690</v>
      </c>
      <c r="F61" s="593">
        <v>25.612732208689508</v>
      </c>
      <c r="G61" s="594" t="s">
        <v>323</v>
      </c>
      <c r="H61" s="594" t="s">
        <v>323</v>
      </c>
      <c r="I61" s="594" t="s">
        <v>323</v>
      </c>
      <c r="J61" s="594" t="s">
        <v>323</v>
      </c>
      <c r="K61" s="672"/>
      <c r="L61" s="1266"/>
      <c r="M61" s="1266"/>
      <c r="N61" s="1266"/>
      <c r="O61" s="589"/>
      <c r="P61" s="589"/>
      <c r="Q61" s="598"/>
      <c r="R61" s="643"/>
      <c r="S61" s="600"/>
      <c r="T61" s="601"/>
      <c r="U61" s="601"/>
      <c r="V61" s="601"/>
      <c r="W61" s="601"/>
    </row>
    <row r="62" spans="1:23" ht="6.75" customHeight="1">
      <c r="A62" s="611"/>
      <c r="B62" s="611"/>
      <c r="C62" s="611"/>
      <c r="D62" s="609"/>
      <c r="E62" s="616"/>
      <c r="F62" s="612"/>
      <c r="G62" s="592"/>
      <c r="H62" s="646"/>
      <c r="I62" s="592"/>
      <c r="J62" s="646"/>
      <c r="K62" s="672"/>
      <c r="L62" s="589"/>
      <c r="M62" s="589"/>
      <c r="N62" s="589"/>
      <c r="O62" s="589"/>
      <c r="P62" s="589"/>
      <c r="Q62" s="598"/>
      <c r="R62" s="600"/>
      <c r="S62" s="600"/>
      <c r="T62" s="601"/>
      <c r="U62" s="601"/>
      <c r="V62" s="601"/>
      <c r="W62" s="601"/>
    </row>
    <row r="63" spans="1:23" ht="15" customHeight="1">
      <c r="A63" s="1264" t="s">
        <v>760</v>
      </c>
      <c r="B63" s="1264"/>
      <c r="C63" s="1264"/>
      <c r="D63" s="609"/>
      <c r="E63" s="616">
        <v>25884</v>
      </c>
      <c r="F63" s="593">
        <v>2.060865928346294</v>
      </c>
      <c r="G63" s="594" t="s">
        <v>323</v>
      </c>
      <c r="H63" s="594" t="s">
        <v>323</v>
      </c>
      <c r="I63" s="594" t="s">
        <v>323</v>
      </c>
      <c r="J63" s="594" t="s">
        <v>323</v>
      </c>
      <c r="K63" s="672"/>
      <c r="L63" s="1266"/>
      <c r="M63" s="1266"/>
      <c r="N63" s="1266"/>
      <c r="O63" s="589"/>
      <c r="P63" s="589"/>
      <c r="Q63" s="598"/>
      <c r="R63" s="643"/>
      <c r="S63" s="600"/>
      <c r="T63" s="601"/>
      <c r="U63" s="601"/>
      <c r="V63" s="601"/>
      <c r="W63" s="601"/>
    </row>
    <row r="64" spans="1:23" ht="6.75" customHeight="1">
      <c r="A64" s="621"/>
      <c r="B64" s="621"/>
      <c r="C64" s="621"/>
      <c r="D64" s="609"/>
      <c r="E64" s="616"/>
      <c r="F64" s="612"/>
      <c r="G64" s="592"/>
      <c r="H64" s="646"/>
      <c r="I64" s="592"/>
      <c r="J64" s="646"/>
      <c r="K64" s="672"/>
      <c r="L64" s="589"/>
      <c r="M64" s="589"/>
      <c r="N64" s="589"/>
      <c r="O64" s="589"/>
      <c r="P64" s="589"/>
      <c r="Q64" s="598"/>
      <c r="R64" s="600"/>
      <c r="S64" s="600"/>
      <c r="T64" s="589"/>
      <c r="U64" s="607"/>
      <c r="V64" s="589"/>
      <c r="W64" s="607"/>
    </row>
    <row r="65" spans="1:23" ht="15" customHeight="1">
      <c r="A65" s="1264" t="s">
        <v>764</v>
      </c>
      <c r="B65" s="1264"/>
      <c r="C65" s="1264"/>
      <c r="D65" s="675"/>
      <c r="E65" s="616">
        <v>72534</v>
      </c>
      <c r="F65" s="593">
        <v>5.775106214134989</v>
      </c>
      <c r="G65" s="594" t="s">
        <v>323</v>
      </c>
      <c r="H65" s="594" t="s">
        <v>323</v>
      </c>
      <c r="I65" s="594" t="s">
        <v>323</v>
      </c>
      <c r="J65" s="594" t="s">
        <v>323</v>
      </c>
      <c r="K65" s="672"/>
      <c r="L65" s="1266"/>
      <c r="M65" s="1266"/>
      <c r="N65" s="1266"/>
      <c r="O65" s="589"/>
      <c r="P65" s="589"/>
      <c r="Q65" s="598"/>
      <c r="R65" s="643"/>
      <c r="S65" s="600"/>
      <c r="T65" s="601"/>
      <c r="U65" s="601"/>
      <c r="V65" s="601"/>
      <c r="W65" s="601"/>
    </row>
    <row r="66" spans="1:23" ht="6.75" customHeight="1">
      <c r="A66" s="616"/>
      <c r="B66" s="602"/>
      <c r="C66" s="614"/>
      <c r="D66" s="609"/>
      <c r="E66" s="616"/>
      <c r="F66" s="612"/>
      <c r="G66" s="592"/>
      <c r="H66" s="646"/>
      <c r="I66" s="592"/>
      <c r="J66" s="646"/>
      <c r="K66" s="672"/>
      <c r="L66" s="589"/>
      <c r="M66" s="589"/>
      <c r="N66" s="589"/>
      <c r="O66" s="589"/>
      <c r="P66" s="589"/>
      <c r="Q66" s="598"/>
      <c r="R66" s="600"/>
      <c r="S66" s="600"/>
      <c r="T66" s="589"/>
      <c r="U66" s="607"/>
      <c r="V66" s="589"/>
      <c r="W66" s="607"/>
    </row>
    <row r="67" spans="1:23" s="420" customFormat="1" ht="15" customHeight="1">
      <c r="A67" s="1264" t="s">
        <v>765</v>
      </c>
      <c r="B67" s="1264"/>
      <c r="C67" s="1264"/>
      <c r="D67" s="609"/>
      <c r="E67" s="616">
        <v>80062</v>
      </c>
      <c r="F67" s="593">
        <v>6.374480294979947</v>
      </c>
      <c r="G67" s="594" t="s">
        <v>323</v>
      </c>
      <c r="H67" s="594" t="s">
        <v>323</v>
      </c>
      <c r="I67" s="594" t="s">
        <v>323</v>
      </c>
      <c r="J67" s="594" t="s">
        <v>323</v>
      </c>
      <c r="K67" s="672"/>
      <c r="L67" s="1266"/>
      <c r="M67" s="1266"/>
      <c r="N67" s="1266"/>
      <c r="O67" s="589"/>
      <c r="P67" s="589"/>
      <c r="Q67" s="598"/>
      <c r="R67" s="643"/>
      <c r="S67" s="600"/>
      <c r="T67" s="601"/>
      <c r="U67" s="601"/>
      <c r="V67" s="601"/>
      <c r="W67" s="601"/>
    </row>
    <row r="68" spans="1:23" ht="6.75" customHeight="1">
      <c r="A68" s="611"/>
      <c r="B68" s="611"/>
      <c r="C68" s="611"/>
      <c r="D68" s="620"/>
      <c r="E68" s="616"/>
      <c r="F68" s="612"/>
      <c r="G68" s="592"/>
      <c r="H68" s="646"/>
      <c r="I68" s="592"/>
      <c r="J68" s="646"/>
      <c r="K68" s="672"/>
      <c r="L68" s="589"/>
      <c r="M68" s="589"/>
      <c r="N68" s="589"/>
      <c r="O68" s="589"/>
      <c r="P68" s="589"/>
      <c r="Q68" s="598"/>
      <c r="R68" s="600"/>
      <c r="S68" s="600"/>
      <c r="T68" s="589"/>
      <c r="U68" s="607"/>
      <c r="V68" s="589"/>
      <c r="W68" s="607"/>
    </row>
    <row r="69" spans="1:23" ht="15" customHeight="1">
      <c r="A69" s="1269" t="s">
        <v>753</v>
      </c>
      <c r="B69" s="1269"/>
      <c r="C69" s="1269"/>
      <c r="D69" s="609"/>
      <c r="E69" s="616">
        <v>12991</v>
      </c>
      <c r="F69" s="593">
        <v>1.0343343098109528</v>
      </c>
      <c r="G69" s="594" t="s">
        <v>323</v>
      </c>
      <c r="H69" s="594" t="s">
        <v>323</v>
      </c>
      <c r="I69" s="594" t="s">
        <v>323</v>
      </c>
      <c r="J69" s="594" t="s">
        <v>323</v>
      </c>
      <c r="K69" s="672"/>
      <c r="L69" s="1266"/>
      <c r="M69" s="1266"/>
      <c r="N69" s="1266"/>
      <c r="O69" s="589"/>
      <c r="P69" s="589"/>
      <c r="Q69" s="598"/>
      <c r="R69" s="643"/>
      <c r="S69" s="600"/>
      <c r="T69" s="601"/>
      <c r="U69" s="601"/>
      <c r="V69" s="601"/>
      <c r="W69" s="601"/>
    </row>
    <row r="70" spans="1:23" ht="6.75" customHeight="1">
      <c r="A70" s="616"/>
      <c r="B70" s="608"/>
      <c r="C70" s="608"/>
      <c r="D70" s="609"/>
      <c r="E70" s="616"/>
      <c r="F70" s="612"/>
      <c r="G70" s="592"/>
      <c r="H70" s="646"/>
      <c r="I70" s="592"/>
      <c r="J70" s="646"/>
      <c r="K70" s="672"/>
      <c r="L70" s="589"/>
      <c r="M70" s="589"/>
      <c r="N70" s="589"/>
      <c r="O70" s="589"/>
      <c r="P70" s="589"/>
      <c r="Q70" s="598"/>
      <c r="R70" s="600"/>
      <c r="S70" s="600"/>
      <c r="T70" s="589"/>
      <c r="U70" s="607"/>
      <c r="V70" s="589"/>
      <c r="W70" s="607"/>
    </row>
    <row r="71" spans="1:23" ht="15" customHeight="1">
      <c r="A71" s="676" t="s">
        <v>770</v>
      </c>
      <c r="B71" s="419"/>
      <c r="C71" s="611"/>
      <c r="D71" s="609"/>
      <c r="E71" s="616"/>
      <c r="F71" s="612"/>
      <c r="G71" s="592"/>
      <c r="H71" s="646"/>
      <c r="I71" s="592"/>
      <c r="J71" s="646"/>
      <c r="K71" s="672"/>
      <c r="L71" s="589"/>
      <c r="M71" s="589"/>
      <c r="N71" s="613"/>
      <c r="O71" s="649"/>
      <c r="P71" s="589"/>
      <c r="Q71" s="598"/>
      <c r="R71" s="600"/>
      <c r="S71" s="600"/>
      <c r="T71" s="589"/>
      <c r="U71" s="607"/>
      <c r="V71" s="589"/>
      <c r="W71" s="607"/>
    </row>
    <row r="72" spans="1:23" ht="15" customHeight="1">
      <c r="A72" s="1264" t="s">
        <v>767</v>
      </c>
      <c r="B72" s="1264"/>
      <c r="C72" s="1264"/>
      <c r="D72" s="620"/>
      <c r="E72" s="616">
        <v>33880</v>
      </c>
      <c r="F72" s="593">
        <v>2.697501840997235</v>
      </c>
      <c r="G72" s="594" t="s">
        <v>323</v>
      </c>
      <c r="H72" s="594" t="s">
        <v>323</v>
      </c>
      <c r="I72" s="594" t="s">
        <v>323</v>
      </c>
      <c r="J72" s="594" t="s">
        <v>323</v>
      </c>
      <c r="K72" s="672"/>
      <c r="L72" s="1265"/>
      <c r="M72" s="1265"/>
      <c r="N72" s="1265"/>
      <c r="O72" s="625"/>
      <c r="P72" s="589"/>
      <c r="Q72" s="598"/>
      <c r="R72" s="643"/>
      <c r="S72" s="600"/>
      <c r="T72" s="601"/>
      <c r="U72" s="601"/>
      <c r="V72" s="601"/>
      <c r="W72" s="601"/>
    </row>
    <row r="73" spans="1:23" ht="6.75" customHeight="1">
      <c r="A73" s="616"/>
      <c r="B73" s="608"/>
      <c r="C73" s="608"/>
      <c r="D73" s="609"/>
      <c r="E73" s="616"/>
      <c r="F73" s="612"/>
      <c r="G73" s="592"/>
      <c r="H73" s="646"/>
      <c r="I73" s="592"/>
      <c r="J73" s="641"/>
      <c r="K73" s="672"/>
      <c r="L73" s="589"/>
      <c r="M73" s="589"/>
      <c r="N73" s="589"/>
      <c r="O73" s="589"/>
      <c r="P73" s="589"/>
      <c r="Q73" s="598"/>
      <c r="R73" s="600"/>
      <c r="S73" s="600"/>
      <c r="T73" s="589"/>
      <c r="U73" s="607"/>
      <c r="V73" s="589"/>
      <c r="W73" s="607"/>
    </row>
    <row r="74" spans="1:23" ht="15" customHeight="1">
      <c r="A74" s="1264" t="s">
        <v>768</v>
      </c>
      <c r="B74" s="1264"/>
      <c r="C74" s="1264"/>
      <c r="D74" s="671"/>
      <c r="E74" s="616">
        <v>2616</v>
      </c>
      <c r="F74" s="593">
        <v>0.2082840854795976</v>
      </c>
      <c r="G74" s="594" t="s">
        <v>323</v>
      </c>
      <c r="H74" s="594" t="s">
        <v>323</v>
      </c>
      <c r="I74" s="594" t="s">
        <v>323</v>
      </c>
      <c r="J74" s="594" t="s">
        <v>323</v>
      </c>
      <c r="K74" s="672"/>
      <c r="L74" s="1266"/>
      <c r="M74" s="1266"/>
      <c r="N74" s="1266"/>
      <c r="O74" s="589"/>
      <c r="P74" s="589"/>
      <c r="Q74" s="598"/>
      <c r="R74" s="643"/>
      <c r="S74" s="600"/>
      <c r="T74" s="601"/>
      <c r="U74" s="601"/>
      <c r="V74" s="601"/>
      <c r="W74" s="601"/>
    </row>
    <row r="75" spans="1:23" ht="12.75" customHeight="1">
      <c r="A75" s="616"/>
      <c r="B75" s="608"/>
      <c r="C75" s="608"/>
      <c r="D75" s="609"/>
      <c r="E75" s="616"/>
      <c r="F75" s="612"/>
      <c r="G75" s="592"/>
      <c r="H75" s="646"/>
      <c r="I75" s="592"/>
      <c r="J75" s="646"/>
      <c r="K75" s="672"/>
      <c r="L75" s="589"/>
      <c r="M75" s="589"/>
      <c r="N75" s="589"/>
      <c r="O75" s="589"/>
      <c r="P75" s="589"/>
      <c r="Q75" s="598"/>
      <c r="R75" s="677"/>
      <c r="S75" s="600"/>
      <c r="T75" s="589"/>
      <c r="U75" s="607"/>
      <c r="V75" s="589"/>
      <c r="W75" s="607"/>
    </row>
    <row r="76" spans="1:23" ht="15" customHeight="1">
      <c r="A76" s="651"/>
      <c r="B76" s="651"/>
      <c r="C76" s="678" t="s">
        <v>19</v>
      </c>
      <c r="D76" s="679"/>
      <c r="E76" s="651">
        <v>1512743</v>
      </c>
      <c r="F76" s="624">
        <v>120.44353681982527</v>
      </c>
      <c r="G76" s="594" t="s">
        <v>323</v>
      </c>
      <c r="H76" s="594" t="s">
        <v>323</v>
      </c>
      <c r="I76" s="594" t="s">
        <v>323</v>
      </c>
      <c r="J76" s="594" t="s">
        <v>323</v>
      </c>
      <c r="K76" s="672"/>
      <c r="L76" s="626"/>
      <c r="M76" s="626"/>
      <c r="N76" s="680"/>
      <c r="O76" s="626"/>
      <c r="P76" s="626"/>
      <c r="Q76" s="674"/>
      <c r="R76" s="681"/>
      <c r="S76" s="628"/>
      <c r="T76" s="601"/>
      <c r="U76" s="601"/>
      <c r="V76" s="601"/>
      <c r="W76" s="601"/>
    </row>
    <row r="77" spans="1:16" ht="12.75" customHeight="1">
      <c r="A77" s="669"/>
      <c r="B77" s="669"/>
      <c r="C77" s="669"/>
      <c r="D77" s="634"/>
      <c r="E77" s="634"/>
      <c r="F77" s="682"/>
      <c r="G77" s="667"/>
      <c r="H77" s="683"/>
      <c r="I77" s="684"/>
      <c r="J77" s="682"/>
      <c r="K77" s="672"/>
      <c r="L77" s="595"/>
      <c r="M77" s="595"/>
      <c r="N77" s="595"/>
      <c r="O77" s="595"/>
      <c r="P77" s="595"/>
    </row>
    <row r="78" spans="1:16" ht="12.75" customHeight="1">
      <c r="A78" s="669" t="s">
        <v>7</v>
      </c>
      <c r="B78" s="669"/>
      <c r="C78" s="669"/>
      <c r="D78" s="634"/>
      <c r="E78" s="634"/>
      <c r="F78" s="634"/>
      <c r="G78" s="634"/>
      <c r="H78" s="634"/>
      <c r="I78" s="634"/>
      <c r="J78" s="634"/>
      <c r="K78" s="595"/>
      <c r="L78" s="595"/>
      <c r="M78" s="595"/>
      <c r="N78" s="595"/>
      <c r="O78" s="595"/>
      <c r="P78" s="595"/>
    </row>
    <row r="79" spans="1:16" s="572" customFormat="1" ht="15" customHeight="1">
      <c r="A79" s="1267" t="s">
        <v>771</v>
      </c>
      <c r="B79" s="1268"/>
      <c r="C79" s="1268"/>
      <c r="D79" s="1268"/>
      <c r="E79" s="1268"/>
      <c r="F79" s="1268"/>
      <c r="G79" s="1268"/>
      <c r="H79" s="1268"/>
      <c r="I79" s="1268"/>
      <c r="J79" s="1268"/>
      <c r="K79" s="595"/>
      <c r="L79" s="595"/>
      <c r="M79" s="595"/>
      <c r="N79" s="595"/>
      <c r="O79" s="595"/>
      <c r="P79" s="595"/>
    </row>
    <row r="80" spans="1:16" s="572" customFormat="1" ht="15" customHeight="1">
      <c r="A80" s="1268"/>
      <c r="B80" s="1268"/>
      <c r="C80" s="1268"/>
      <c r="D80" s="1268"/>
      <c r="E80" s="1268"/>
      <c r="F80" s="1268"/>
      <c r="G80" s="1268"/>
      <c r="H80" s="1268"/>
      <c r="I80" s="1268"/>
      <c r="J80" s="1268"/>
      <c r="K80" s="595"/>
      <c r="L80" s="595"/>
      <c r="M80" s="595"/>
      <c r="N80" s="595"/>
      <c r="O80" s="595"/>
      <c r="P80" s="595"/>
    </row>
    <row r="81" spans="1:16" ht="15" customHeight="1">
      <c r="A81" s="1268"/>
      <c r="B81" s="1268"/>
      <c r="C81" s="1268"/>
      <c r="D81" s="1268"/>
      <c r="E81" s="1268"/>
      <c r="F81" s="1268"/>
      <c r="G81" s="1268"/>
      <c r="H81" s="1268"/>
      <c r="I81" s="1268"/>
      <c r="J81" s="1268"/>
      <c r="K81" s="595"/>
      <c r="L81" s="595"/>
      <c r="M81" s="595"/>
      <c r="N81" s="595"/>
      <c r="O81" s="595"/>
      <c r="P81" s="595"/>
    </row>
    <row r="82" spans="1:16" ht="15">
      <c r="A82" s="1268"/>
      <c r="B82" s="1268"/>
      <c r="C82" s="1268"/>
      <c r="D82" s="1268"/>
      <c r="E82" s="1268"/>
      <c r="F82" s="1268"/>
      <c r="G82" s="1268"/>
      <c r="H82" s="1268"/>
      <c r="I82" s="1268"/>
      <c r="J82" s="1268"/>
      <c r="K82" s="595"/>
      <c r="L82" s="595"/>
      <c r="M82" s="595"/>
      <c r="N82" s="595"/>
      <c r="O82" s="595"/>
      <c r="P82" s="595"/>
    </row>
    <row r="83" spans="1:16" ht="15">
      <c r="A83" s="595"/>
      <c r="B83" s="595"/>
      <c r="C83" s="595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</row>
    <row r="84" spans="1:16" ht="15">
      <c r="A84" s="595"/>
      <c r="B84" s="595"/>
      <c r="C84" s="595"/>
      <c r="D84" s="595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5"/>
    </row>
    <row r="85" spans="1:16" ht="15">
      <c r="A85" s="595"/>
      <c r="B85" s="595"/>
      <c r="C85" s="595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</row>
    <row r="86" spans="1:16" ht="15">
      <c r="A86" s="595"/>
      <c r="B86" s="595"/>
      <c r="C86" s="595"/>
      <c r="D86" s="595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</row>
  </sheetData>
  <sheetProtection/>
  <mergeCells count="72">
    <mergeCell ref="A3:J3"/>
    <mergeCell ref="A4:J4"/>
    <mergeCell ref="A6:D8"/>
    <mergeCell ref="E6:F7"/>
    <mergeCell ref="G6:J6"/>
    <mergeCell ref="L6:O9"/>
    <mergeCell ref="P6:S7"/>
    <mergeCell ref="T6:W6"/>
    <mergeCell ref="G7:H7"/>
    <mergeCell ref="I7:J7"/>
    <mergeCell ref="T7:U7"/>
    <mergeCell ref="V7:W7"/>
    <mergeCell ref="T8:W8"/>
    <mergeCell ref="P9:Q9"/>
    <mergeCell ref="A10:J10"/>
    <mergeCell ref="A12:C12"/>
    <mergeCell ref="A14:C14"/>
    <mergeCell ref="A16:C16"/>
    <mergeCell ref="B17:C17"/>
    <mergeCell ref="A18:C18"/>
    <mergeCell ref="A20:C20"/>
    <mergeCell ref="B21:C21"/>
    <mergeCell ref="A22:C22"/>
    <mergeCell ref="A23:C23"/>
    <mergeCell ref="A24:C24"/>
    <mergeCell ref="B25:C25"/>
    <mergeCell ref="B26:C26"/>
    <mergeCell ref="M26:N26"/>
    <mergeCell ref="A28:J28"/>
    <mergeCell ref="L28:W28"/>
    <mergeCell ref="A30:C30"/>
    <mergeCell ref="L30:N30"/>
    <mergeCell ref="B32:C32"/>
    <mergeCell ref="M32:N32"/>
    <mergeCell ref="A34:C34"/>
    <mergeCell ref="M34:N34"/>
    <mergeCell ref="A36:C36"/>
    <mergeCell ref="M36:N36"/>
    <mergeCell ref="B38:C38"/>
    <mergeCell ref="B39:C39"/>
    <mergeCell ref="B40:C40"/>
    <mergeCell ref="A42:C42"/>
    <mergeCell ref="A44:C44"/>
    <mergeCell ref="M44:N44"/>
    <mergeCell ref="A46:C46"/>
    <mergeCell ref="M46:N46"/>
    <mergeCell ref="M48:N48"/>
    <mergeCell ref="A49:C49"/>
    <mergeCell ref="A51:C51"/>
    <mergeCell ref="M51:N51"/>
    <mergeCell ref="L53:N53"/>
    <mergeCell ref="A55:J55"/>
    <mergeCell ref="L55:W55"/>
    <mergeCell ref="A57:C57"/>
    <mergeCell ref="L57:N57"/>
    <mergeCell ref="L69:N69"/>
    <mergeCell ref="A59:C59"/>
    <mergeCell ref="L59:N59"/>
    <mergeCell ref="A61:C61"/>
    <mergeCell ref="L61:N61"/>
    <mergeCell ref="A63:C63"/>
    <mergeCell ref="L63:N63"/>
    <mergeCell ref="A72:C72"/>
    <mergeCell ref="L72:N72"/>
    <mergeCell ref="A74:C74"/>
    <mergeCell ref="L74:N74"/>
    <mergeCell ref="A79:J82"/>
    <mergeCell ref="A65:C65"/>
    <mergeCell ref="L65:N65"/>
    <mergeCell ref="A67:C67"/>
    <mergeCell ref="L67:N67"/>
    <mergeCell ref="A69:C6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70" r:id="rId2"/>
  <headerFooter alignWithMargins="0">
    <oddHeader>&amp;L&amp;"Arial,Kursiv"&amp;12 &amp;U4 Einsammlung von Verpackungen und Abfallaufkommen
 aus Haushalten und Kleingewerbe&amp;R&amp;"Arial,Kursiv"&amp;12&amp;UAbfallwirtschaft in Bayern 2011</oddHeader>
    <oddFooter xml:space="preserve">&amp;C&amp;14 66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187"/>
  <sheetViews>
    <sheetView zoomScaleSheetLayoutView="100" workbookViewId="0" topLeftCell="A1">
      <selection activeCell="N78" sqref="N78:W78"/>
    </sheetView>
  </sheetViews>
  <sheetFormatPr defaultColWidth="11.421875" defaultRowHeight="12.75"/>
  <cols>
    <col min="1" max="1" width="4.140625" style="799" customWidth="1"/>
    <col min="2" max="2" width="3.8515625" style="799" customWidth="1"/>
    <col min="3" max="3" width="2.8515625" style="799" customWidth="1"/>
    <col min="4" max="4" width="55.140625" style="799" customWidth="1"/>
    <col min="5" max="5" width="0.5625" style="799" customWidth="1"/>
    <col min="6" max="6" width="10.421875" style="799" customWidth="1"/>
    <col min="7" max="7" width="11.28125" style="799" customWidth="1"/>
    <col min="8" max="8" width="10.00390625" style="799" customWidth="1"/>
    <col min="9" max="9" width="11.421875" style="799" customWidth="1"/>
    <col min="10" max="10" width="7.140625" style="799" customWidth="1"/>
    <col min="11" max="11" width="10.28125" style="799" hidden="1" customWidth="1"/>
    <col min="12" max="12" width="0" style="893" hidden="1" customWidth="1"/>
    <col min="13" max="13" width="11.421875" style="893" customWidth="1"/>
    <col min="14" max="14" width="9.57421875" style="799" customWidth="1"/>
    <col min="15" max="15" width="10.57421875" style="799" customWidth="1"/>
    <col min="16" max="16" width="11.421875" style="893" customWidth="1"/>
    <col min="17" max="17" width="21.140625" style="799" customWidth="1"/>
    <col min="18" max="20" width="11.421875" style="799" customWidth="1"/>
    <col min="21" max="21" width="9.00390625" style="799" customWidth="1"/>
    <col min="22" max="16384" width="11.421875" style="799" customWidth="1"/>
  </cols>
  <sheetData>
    <row r="1" spans="1:30" s="891" customFormat="1" ht="27" customHeight="1">
      <c r="A1" s="884"/>
      <c r="B1" s="884"/>
      <c r="C1" s="884"/>
      <c r="D1" s="884"/>
      <c r="E1" s="884"/>
      <c r="F1" s="884"/>
      <c r="G1" s="884"/>
      <c r="H1" s="884"/>
      <c r="I1" s="884"/>
      <c r="J1" s="884"/>
      <c r="K1" s="885"/>
      <c r="L1" s="886"/>
      <c r="M1" s="886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8"/>
      <c r="Y1" s="888"/>
      <c r="Z1" s="889"/>
      <c r="AA1" s="889"/>
      <c r="AB1" s="890"/>
      <c r="AC1" s="890"/>
      <c r="AD1" s="889"/>
    </row>
    <row r="2" spans="1:30" s="891" customFormat="1" ht="30" customHeight="1">
      <c r="A2" s="884"/>
      <c r="B2" s="884"/>
      <c r="C2" s="884"/>
      <c r="D2" s="884"/>
      <c r="E2" s="884"/>
      <c r="F2" s="884"/>
      <c r="G2" s="884"/>
      <c r="H2" s="884"/>
      <c r="I2" s="884"/>
      <c r="J2" s="884"/>
      <c r="K2" s="885"/>
      <c r="L2" s="886"/>
      <c r="M2" s="886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8"/>
      <c r="Y2" s="888"/>
      <c r="Z2" s="889"/>
      <c r="AA2" s="889"/>
      <c r="AB2" s="890"/>
      <c r="AC2" s="890"/>
      <c r="AD2" s="889"/>
    </row>
    <row r="3" spans="1:30" s="891" customFormat="1" ht="12.75">
      <c r="A3" s="1296" t="s">
        <v>772</v>
      </c>
      <c r="B3" s="1296"/>
      <c r="C3" s="1296"/>
      <c r="D3" s="1296"/>
      <c r="E3" s="1296"/>
      <c r="F3" s="1296"/>
      <c r="G3" s="1296"/>
      <c r="H3" s="1296"/>
      <c r="I3" s="1296"/>
      <c r="J3" s="1296"/>
      <c r="K3" s="885"/>
      <c r="L3" s="886"/>
      <c r="M3" s="886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8"/>
      <c r="Y3" s="888"/>
      <c r="Z3" s="889"/>
      <c r="AA3" s="889"/>
      <c r="AB3" s="890"/>
      <c r="AC3" s="890"/>
      <c r="AD3" s="889"/>
    </row>
    <row r="4" spans="1:30" ht="12.75" customHeight="1">
      <c r="A4" s="1297" t="s">
        <v>773</v>
      </c>
      <c r="B4" s="1297"/>
      <c r="C4" s="1297"/>
      <c r="D4" s="1297"/>
      <c r="E4" s="1297"/>
      <c r="F4" s="1297"/>
      <c r="G4" s="1297"/>
      <c r="H4" s="1297"/>
      <c r="I4" s="1297"/>
      <c r="J4" s="1297"/>
      <c r="K4" s="892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89"/>
      <c r="AA4" s="889"/>
      <c r="AB4" s="890"/>
      <c r="AC4" s="890"/>
      <c r="AD4" s="889"/>
    </row>
    <row r="5" spans="1:30" ht="13.5" customHeight="1">
      <c r="A5" s="1298" t="s">
        <v>774</v>
      </c>
      <c r="B5" s="1299"/>
      <c r="C5" s="1299"/>
      <c r="D5" s="1299"/>
      <c r="E5" s="1300"/>
      <c r="F5" s="1305" t="s">
        <v>775</v>
      </c>
      <c r="G5" s="1306"/>
      <c r="H5" s="1306"/>
      <c r="I5" s="1306"/>
      <c r="J5" s="1306"/>
      <c r="K5" s="895"/>
      <c r="N5" s="1307"/>
      <c r="O5" s="1307"/>
      <c r="P5" s="1307"/>
      <c r="Q5" s="1307"/>
      <c r="R5" s="1307"/>
      <c r="S5" s="1307"/>
      <c r="T5" s="1307"/>
      <c r="U5" s="1307"/>
      <c r="V5" s="1307"/>
      <c r="W5" s="1307"/>
      <c r="X5" s="896"/>
      <c r="Y5" s="896"/>
      <c r="Z5" s="897"/>
      <c r="AA5" s="897"/>
      <c r="AB5" s="898"/>
      <c r="AC5" s="898"/>
      <c r="AD5" s="897"/>
    </row>
    <row r="6" spans="1:30" ht="13.5" customHeight="1">
      <c r="A6" s="1301"/>
      <c r="B6" s="1301"/>
      <c r="C6" s="1301"/>
      <c r="D6" s="1301"/>
      <c r="E6" s="1302"/>
      <c r="F6" s="1308">
        <v>2010</v>
      </c>
      <c r="G6" s="1309"/>
      <c r="H6" s="1308">
        <v>2011</v>
      </c>
      <c r="I6" s="1309"/>
      <c r="J6" s="1310" t="s">
        <v>776</v>
      </c>
      <c r="K6" s="899"/>
      <c r="L6" s="799"/>
      <c r="M6" s="799"/>
      <c r="N6" s="1313"/>
      <c r="O6" s="1314"/>
      <c r="P6" s="1314"/>
      <c r="Q6" s="1314"/>
      <c r="R6" s="1314"/>
      <c r="S6" s="1314"/>
      <c r="T6" s="1314"/>
      <c r="U6" s="1314"/>
      <c r="V6" s="1314"/>
      <c r="W6" s="1314"/>
      <c r="X6" s="896"/>
      <c r="Y6" s="896"/>
      <c r="Z6" s="897"/>
      <c r="AA6" s="897"/>
      <c r="AB6" s="898"/>
      <c r="AC6" s="898"/>
      <c r="AD6" s="897"/>
    </row>
    <row r="7" spans="1:30" ht="13.5" customHeight="1">
      <c r="A7" s="1301"/>
      <c r="B7" s="1301"/>
      <c r="C7" s="1301"/>
      <c r="D7" s="1301"/>
      <c r="E7" s="1302"/>
      <c r="F7" s="1315" t="s">
        <v>662</v>
      </c>
      <c r="G7" s="1317" t="s">
        <v>777</v>
      </c>
      <c r="H7" s="1315" t="s">
        <v>662</v>
      </c>
      <c r="I7" s="1317" t="s">
        <v>777</v>
      </c>
      <c r="J7" s="1311"/>
      <c r="K7" s="895"/>
      <c r="L7" s="799"/>
      <c r="M7" s="799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89"/>
      <c r="AA7" s="889"/>
      <c r="AB7" s="890"/>
      <c r="AC7" s="890"/>
      <c r="AD7" s="889"/>
    </row>
    <row r="8" spans="1:30" s="900" customFormat="1" ht="13.5" customHeight="1">
      <c r="A8" s="1301"/>
      <c r="B8" s="1301"/>
      <c r="C8" s="1301"/>
      <c r="D8" s="1301"/>
      <c r="E8" s="1302"/>
      <c r="F8" s="1316"/>
      <c r="G8" s="1318"/>
      <c r="H8" s="1316"/>
      <c r="I8" s="1318"/>
      <c r="J8" s="1312"/>
      <c r="K8" s="895"/>
      <c r="L8" s="799"/>
      <c r="M8" s="799"/>
      <c r="N8" s="1319"/>
      <c r="O8" s="1314"/>
      <c r="P8" s="1314"/>
      <c r="Q8" s="1314"/>
      <c r="R8" s="1314"/>
      <c r="S8" s="1314"/>
      <c r="T8" s="1314"/>
      <c r="U8" s="1314"/>
      <c r="V8" s="1314"/>
      <c r="W8" s="1314"/>
      <c r="X8" s="888"/>
      <c r="Y8" s="888"/>
      <c r="Z8" s="889"/>
      <c r="AA8" s="889"/>
      <c r="AB8" s="890"/>
      <c r="AC8" s="890"/>
      <c r="AD8" s="889"/>
    </row>
    <row r="9" spans="1:30" s="900" customFormat="1" ht="13.5" customHeight="1">
      <c r="A9" s="1303"/>
      <c r="B9" s="1303"/>
      <c r="C9" s="1303"/>
      <c r="D9" s="1303"/>
      <c r="E9" s="1304"/>
      <c r="F9" s="902" t="s">
        <v>778</v>
      </c>
      <c r="G9" s="902" t="s">
        <v>779</v>
      </c>
      <c r="H9" s="902" t="s">
        <v>778</v>
      </c>
      <c r="I9" s="902" t="s">
        <v>779</v>
      </c>
      <c r="J9" s="901" t="s">
        <v>652</v>
      </c>
      <c r="K9" s="895"/>
      <c r="L9" s="799"/>
      <c r="M9" s="799"/>
      <c r="N9" s="1314"/>
      <c r="O9" s="1314"/>
      <c r="P9" s="1314"/>
      <c r="Q9" s="1314"/>
      <c r="R9" s="1314"/>
      <c r="S9" s="903"/>
      <c r="T9" s="894"/>
      <c r="U9" s="1320"/>
      <c r="V9" s="1320"/>
      <c r="W9" s="1321"/>
      <c r="X9" s="904"/>
      <c r="Y9" s="904"/>
      <c r="Z9" s="889"/>
      <c r="AA9" s="889"/>
      <c r="AB9" s="905"/>
      <c r="AC9" s="890"/>
      <c r="AD9" s="889"/>
    </row>
    <row r="10" spans="1:30" s="900" customFormat="1" ht="8.25" customHeight="1">
      <c r="A10" s="906"/>
      <c r="B10" s="906"/>
      <c r="C10" s="906"/>
      <c r="D10" s="906"/>
      <c r="E10" s="907"/>
      <c r="F10" s="908"/>
      <c r="G10" s="908"/>
      <c r="H10" s="908"/>
      <c r="I10" s="908"/>
      <c r="J10" s="908"/>
      <c r="K10" s="909"/>
      <c r="L10" s="799"/>
      <c r="M10" s="799"/>
      <c r="N10" s="1314"/>
      <c r="O10" s="1314"/>
      <c r="P10" s="1314"/>
      <c r="Q10" s="1314"/>
      <c r="R10" s="1314"/>
      <c r="S10" s="1323"/>
      <c r="T10" s="1319"/>
      <c r="U10" s="1324"/>
      <c r="V10" s="1325"/>
      <c r="W10" s="1322"/>
      <c r="X10" s="888"/>
      <c r="Y10" s="888"/>
      <c r="Z10" s="1326"/>
      <c r="AA10" s="1327"/>
      <c r="AB10" s="1327"/>
      <c r="AC10" s="1327"/>
      <c r="AD10" s="1327"/>
    </row>
    <row r="11" spans="1:30" s="921" customFormat="1" ht="12.75">
      <c r="A11" s="910" t="s">
        <v>780</v>
      </c>
      <c r="B11" s="911"/>
      <c r="C11" s="911"/>
      <c r="D11" s="911"/>
      <c r="E11" s="912"/>
      <c r="F11" s="913">
        <v>2128805</v>
      </c>
      <c r="G11" s="914">
        <v>488.1</v>
      </c>
      <c r="H11" s="913">
        <v>2140183</v>
      </c>
      <c r="I11" s="915">
        <v>486.216928716697</v>
      </c>
      <c r="J11" s="916">
        <v>-0.3857962063722624</v>
      </c>
      <c r="K11" s="917" t="e">
        <f>(#REF!-#REF!)/#REF!*100</f>
        <v>#REF!</v>
      </c>
      <c r="L11" s="917" t="e">
        <f>(#REF!-#REF!)/#REF!*100</f>
        <v>#REF!</v>
      </c>
      <c r="M11" s="918"/>
      <c r="N11" s="1314"/>
      <c r="O11" s="1314"/>
      <c r="P11" s="1314"/>
      <c r="Q11" s="1314"/>
      <c r="R11" s="1314"/>
      <c r="S11" s="1323"/>
      <c r="T11" s="1314"/>
      <c r="U11" s="1324"/>
      <c r="V11" s="1322"/>
      <c r="W11" s="1322"/>
      <c r="X11" s="888"/>
      <c r="Y11" s="888"/>
      <c r="Z11" s="919"/>
      <c r="AA11" s="919"/>
      <c r="AB11" s="1328"/>
      <c r="AC11" s="1328"/>
      <c r="AD11" s="1328"/>
    </row>
    <row r="12" spans="1:30" ht="13.5" customHeight="1">
      <c r="A12" s="922" t="s">
        <v>781</v>
      </c>
      <c r="B12" s="1329" t="s">
        <v>782</v>
      </c>
      <c r="C12" s="1329"/>
      <c r="D12" s="1329"/>
      <c r="E12" s="923" t="s">
        <v>456</v>
      </c>
      <c r="F12" s="924">
        <v>1338333</v>
      </c>
      <c r="G12" s="925">
        <v>306.8</v>
      </c>
      <c r="H12" s="924">
        <v>1342074</v>
      </c>
      <c r="I12" s="926">
        <v>304.89873921554016</v>
      </c>
      <c r="J12" s="927">
        <v>-0.6197069049738673</v>
      </c>
      <c r="K12" s="917" t="e">
        <f>(#REF!-#REF!)/#REF!*100</f>
        <v>#REF!</v>
      </c>
      <c r="L12" s="917" t="e">
        <f>(#REF!-#REF!)/#REF!*100</f>
        <v>#REF!</v>
      </c>
      <c r="M12" s="918"/>
      <c r="N12" s="1314"/>
      <c r="O12" s="1314"/>
      <c r="P12" s="1314"/>
      <c r="Q12" s="1314"/>
      <c r="R12" s="1314"/>
      <c r="S12" s="888"/>
      <c r="T12" s="888"/>
      <c r="U12" s="895"/>
      <c r="V12" s="895"/>
      <c r="W12" s="895"/>
      <c r="X12" s="888"/>
      <c r="Y12" s="928"/>
      <c r="Z12" s="929"/>
      <c r="AA12" s="930"/>
      <c r="AB12" s="931"/>
      <c r="AC12" s="931"/>
      <c r="AD12" s="931"/>
    </row>
    <row r="13" spans="1:30" ht="12.75">
      <c r="A13" s="924"/>
      <c r="B13" s="922" t="s">
        <v>783</v>
      </c>
      <c r="C13" s="932" t="s">
        <v>784</v>
      </c>
      <c r="D13" s="933"/>
      <c r="E13" s="923"/>
      <c r="F13" s="924">
        <v>103654</v>
      </c>
      <c r="G13" s="925">
        <v>23.8</v>
      </c>
      <c r="H13" s="924">
        <v>104051</v>
      </c>
      <c r="I13" s="926">
        <v>23.63879988295442</v>
      </c>
      <c r="J13" s="934">
        <v>-0.6773114161579059</v>
      </c>
      <c r="K13" s="917" t="e">
        <f>(#REF!-#REF!)/#REF!*100</f>
        <v>#REF!</v>
      </c>
      <c r="L13" s="917" t="e">
        <f>(#REF!-#REF!)/#REF!*100</f>
        <v>#REF!</v>
      </c>
      <c r="M13" s="918"/>
      <c r="N13" s="888"/>
      <c r="O13" s="888"/>
      <c r="P13" s="888"/>
      <c r="Q13" s="888"/>
      <c r="R13" s="935"/>
      <c r="S13" s="936"/>
      <c r="T13" s="936"/>
      <c r="U13" s="909"/>
      <c r="V13" s="909"/>
      <c r="W13" s="909"/>
      <c r="X13" s="936"/>
      <c r="Y13" s="937"/>
      <c r="Z13" s="938"/>
      <c r="AA13" s="919"/>
      <c r="AB13" s="1328"/>
      <c r="AC13" s="1328"/>
      <c r="AD13" s="1328"/>
    </row>
    <row r="14" spans="1:30" ht="12.75">
      <c r="A14" s="924"/>
      <c r="B14" s="922"/>
      <c r="C14" s="932" t="s">
        <v>785</v>
      </c>
      <c r="D14" s="933"/>
      <c r="E14" s="923"/>
      <c r="F14" s="924">
        <v>365559</v>
      </c>
      <c r="G14" s="925">
        <v>83.8</v>
      </c>
      <c r="H14" s="924">
        <v>363345</v>
      </c>
      <c r="I14" s="926">
        <v>82.5464411055355</v>
      </c>
      <c r="J14" s="934">
        <v>-1.4958936688120588</v>
      </c>
      <c r="K14" s="917" t="e">
        <f>(#REF!-#REF!)/#REF!*100</f>
        <v>#REF!</v>
      </c>
      <c r="L14" s="917" t="e">
        <f>(#REF!-#REF!)/#REF!*100</f>
        <v>#REF!</v>
      </c>
      <c r="M14" s="799"/>
      <c r="N14" s="1330"/>
      <c r="O14" s="1330"/>
      <c r="P14" s="1330"/>
      <c r="Q14" s="1330"/>
      <c r="R14" s="939"/>
      <c r="S14" s="940"/>
      <c r="T14" s="941"/>
      <c r="U14" s="942"/>
      <c r="V14" s="943"/>
      <c r="W14" s="685"/>
      <c r="X14" s="944"/>
      <c r="Y14" s="945"/>
      <c r="Z14" s="946"/>
      <c r="AA14" s="947"/>
      <c r="AB14" s="948"/>
      <c r="AC14" s="920"/>
      <c r="AD14" s="920"/>
    </row>
    <row r="15" spans="1:30" ht="12">
      <c r="A15" s="924"/>
      <c r="B15" s="922"/>
      <c r="C15" s="932" t="s">
        <v>786</v>
      </c>
      <c r="D15" s="933"/>
      <c r="E15" s="923"/>
      <c r="F15" s="924">
        <v>32374</v>
      </c>
      <c r="G15" s="925">
        <v>7.4</v>
      </c>
      <c r="H15" s="924">
        <v>32169</v>
      </c>
      <c r="I15" s="926">
        <v>7.3083060560183055</v>
      </c>
      <c r="J15" s="927">
        <v>-1.2391073511039963</v>
      </c>
      <c r="K15" s="917" t="e">
        <f>(#REF!-#REF!)/#REF!*100</f>
        <v>#REF!</v>
      </c>
      <c r="L15" s="917" t="e">
        <f>(#REF!-#REF!)/#REF!*100</f>
        <v>#REF!</v>
      </c>
      <c r="M15" s="799"/>
      <c r="N15" s="949"/>
      <c r="O15" s="1331"/>
      <c r="P15" s="1331"/>
      <c r="Q15" s="1331"/>
      <c r="R15" s="950"/>
      <c r="S15" s="951"/>
      <c r="T15" s="952"/>
      <c r="U15" s="953"/>
      <c r="V15" s="943"/>
      <c r="W15" s="685"/>
      <c r="X15" s="954"/>
      <c r="Y15" s="890"/>
      <c r="Z15" s="955"/>
      <c r="AA15" s="956"/>
      <c r="AB15" s="957"/>
      <c r="AC15" s="958"/>
      <c r="AD15" s="958"/>
    </row>
    <row r="16" spans="1:30" ht="12">
      <c r="A16" s="924"/>
      <c r="B16" s="922"/>
      <c r="C16" s="932" t="s">
        <v>787</v>
      </c>
      <c r="D16" s="933"/>
      <c r="E16" s="923"/>
      <c r="F16" s="924">
        <v>467723</v>
      </c>
      <c r="G16" s="925">
        <v>107.2</v>
      </c>
      <c r="H16" s="924">
        <v>479752</v>
      </c>
      <c r="I16" s="926">
        <v>108.99233569544886</v>
      </c>
      <c r="J16" s="927">
        <v>1.6719549397843707</v>
      </c>
      <c r="K16" s="917" t="e">
        <f>(#REF!-#REF!)/#REF!*100</f>
        <v>#REF!</v>
      </c>
      <c r="L16" s="917" t="e">
        <f>(#REF!-#REF!)/#REF!*100</f>
        <v>#REF!</v>
      </c>
      <c r="M16" s="799"/>
      <c r="N16" s="890"/>
      <c r="O16" s="949"/>
      <c r="P16" s="1331"/>
      <c r="Q16" s="1331"/>
      <c r="R16" s="950"/>
      <c r="S16" s="892"/>
      <c r="T16" s="959"/>
      <c r="U16" s="953"/>
      <c r="V16" s="943"/>
      <c r="W16" s="685"/>
      <c r="X16" s="960"/>
      <c r="Y16" s="890"/>
      <c r="Z16" s="955"/>
      <c r="AA16" s="956"/>
      <c r="AB16" s="686"/>
      <c r="AC16" s="961"/>
      <c r="AD16" s="962"/>
    </row>
    <row r="17" spans="1:30" ht="12">
      <c r="A17" s="924"/>
      <c r="B17" s="932" t="s">
        <v>788</v>
      </c>
      <c r="C17" s="932"/>
      <c r="D17" s="932"/>
      <c r="E17" s="923"/>
      <c r="F17" s="924">
        <v>790472</v>
      </c>
      <c r="G17" s="925">
        <v>181.2</v>
      </c>
      <c r="H17" s="924">
        <v>798109</v>
      </c>
      <c r="I17" s="926">
        <v>181.31818950115684</v>
      </c>
      <c r="J17" s="934">
        <v>0.06522599401591833</v>
      </c>
      <c r="K17" s="917" t="e">
        <f>(#REF!-#REF!)/#REF!*100</f>
        <v>#REF!</v>
      </c>
      <c r="L17" s="917" t="e">
        <f>(#REF!-#REF!)/#REF!*100</f>
        <v>#REF!</v>
      </c>
      <c r="M17" s="799"/>
      <c r="N17" s="890"/>
      <c r="O17" s="890"/>
      <c r="P17" s="1332"/>
      <c r="Q17" s="1332"/>
      <c r="R17" s="950"/>
      <c r="S17" s="892"/>
      <c r="T17" s="959"/>
      <c r="U17" s="953"/>
      <c r="V17" s="943"/>
      <c r="W17" s="685"/>
      <c r="X17" s="960"/>
      <c r="Y17" s="890"/>
      <c r="Z17" s="955"/>
      <c r="AA17" s="956"/>
      <c r="AB17" s="686"/>
      <c r="AC17" s="963"/>
      <c r="AD17" s="962"/>
    </row>
    <row r="18" spans="1:30" ht="6.75" customHeight="1">
      <c r="A18" s="924"/>
      <c r="B18" s="924"/>
      <c r="C18" s="964"/>
      <c r="D18" s="965"/>
      <c r="E18" s="907"/>
      <c r="F18" s="924"/>
      <c r="G18" s="925"/>
      <c r="H18" s="924"/>
      <c r="I18" s="926"/>
      <c r="J18" s="687"/>
      <c r="K18" s="917" t="e">
        <f>(#REF!-#REF!)/#REF!*100</f>
        <v>#REF!</v>
      </c>
      <c r="L18" s="917" t="e">
        <f>(#REF!-#REF!)/#REF!*100</f>
        <v>#REF!</v>
      </c>
      <c r="M18" s="799"/>
      <c r="N18" s="890"/>
      <c r="O18" s="890"/>
      <c r="P18" s="1332"/>
      <c r="Q18" s="1332"/>
      <c r="R18" s="950"/>
      <c r="S18" s="892"/>
      <c r="T18" s="959"/>
      <c r="U18" s="953"/>
      <c r="V18" s="943"/>
      <c r="W18" s="685"/>
      <c r="X18" s="960"/>
      <c r="Y18" s="890"/>
      <c r="Z18" s="955"/>
      <c r="AA18" s="956"/>
      <c r="AB18" s="686"/>
      <c r="AC18" s="966"/>
      <c r="AD18" s="962"/>
    </row>
    <row r="19" spans="1:30" s="921" customFormat="1" ht="12">
      <c r="A19" s="910" t="s">
        <v>789</v>
      </c>
      <c r="B19" s="911"/>
      <c r="C19" s="911"/>
      <c r="D19" s="911"/>
      <c r="E19" s="912"/>
      <c r="F19" s="967">
        <v>601502</v>
      </c>
      <c r="G19" s="968">
        <v>505.9</v>
      </c>
      <c r="H19" s="967">
        <v>619894</v>
      </c>
      <c r="I19" s="969">
        <v>520.6257647998482</v>
      </c>
      <c r="J19" s="970">
        <v>2.910805455593632</v>
      </c>
      <c r="K19" s="917" t="e">
        <f>(#REF!-#REF!)/#REF!*100</f>
        <v>#REF!</v>
      </c>
      <c r="L19" s="917" t="e">
        <f>(#REF!-#REF!)/#REF!*100</f>
        <v>#REF!</v>
      </c>
      <c r="M19" s="799"/>
      <c r="N19" s="890"/>
      <c r="O19" s="890"/>
      <c r="P19" s="1332"/>
      <c r="Q19" s="1332"/>
      <c r="R19" s="950"/>
      <c r="S19" s="892"/>
      <c r="T19" s="959"/>
      <c r="U19" s="953"/>
      <c r="V19" s="943"/>
      <c r="W19" s="685"/>
      <c r="X19" s="971"/>
      <c r="Y19" s="890"/>
      <c r="Z19" s="955"/>
      <c r="AA19" s="956"/>
      <c r="AB19" s="686"/>
      <c r="AC19" s="966"/>
      <c r="AD19" s="962"/>
    </row>
    <row r="20" spans="1:30" ht="13.5" customHeight="1">
      <c r="A20" s="922" t="s">
        <v>781</v>
      </c>
      <c r="B20" s="1333" t="s">
        <v>782</v>
      </c>
      <c r="C20" s="1333"/>
      <c r="D20" s="1333"/>
      <c r="E20" s="923" t="s">
        <v>456</v>
      </c>
      <c r="F20" s="924">
        <v>402523</v>
      </c>
      <c r="G20" s="925">
        <v>338.5</v>
      </c>
      <c r="H20" s="924">
        <v>422941</v>
      </c>
      <c r="I20" s="926">
        <v>355.21231305709136</v>
      </c>
      <c r="J20" s="927">
        <v>4.937167815979734</v>
      </c>
      <c r="K20" s="917" t="e">
        <f>(#REF!-#REF!)/#REF!*100</f>
        <v>#REF!</v>
      </c>
      <c r="L20" s="917" t="e">
        <f>(#REF!-#REF!)/#REF!*100</f>
        <v>#REF!</v>
      </c>
      <c r="M20" s="799"/>
      <c r="N20" s="890"/>
      <c r="O20" s="1332"/>
      <c r="P20" s="1332"/>
      <c r="Q20" s="1332"/>
      <c r="R20" s="950"/>
      <c r="S20" s="951"/>
      <c r="T20" s="952"/>
      <c r="U20" s="953"/>
      <c r="V20" s="943"/>
      <c r="W20" s="685"/>
      <c r="X20" s="960"/>
      <c r="Y20" s="890"/>
      <c r="Z20" s="955"/>
      <c r="AA20" s="956"/>
      <c r="AB20" s="686"/>
      <c r="AC20" s="966"/>
      <c r="AD20" s="972"/>
    </row>
    <row r="21" spans="1:30" ht="12">
      <c r="A21" s="924"/>
      <c r="B21" s="922" t="s">
        <v>783</v>
      </c>
      <c r="C21" s="932" t="s">
        <v>784</v>
      </c>
      <c r="D21" s="933"/>
      <c r="E21" s="923"/>
      <c r="F21" s="924">
        <v>27110</v>
      </c>
      <c r="G21" s="925">
        <v>22.8</v>
      </c>
      <c r="H21" s="924">
        <v>27694</v>
      </c>
      <c r="I21" s="926">
        <v>23.259153872060377</v>
      </c>
      <c r="J21" s="927">
        <v>2.0138327721946325</v>
      </c>
      <c r="K21" s="917" t="e">
        <f>(#REF!-#REF!)/#REF!*100</f>
        <v>#REF!</v>
      </c>
      <c r="L21" s="917" t="e">
        <f>(#REF!-#REF!)/#REF!*100</f>
        <v>#REF!</v>
      </c>
      <c r="M21" s="799"/>
      <c r="N21" s="890"/>
      <c r="O21" s="890"/>
      <c r="P21" s="973"/>
      <c r="Q21" s="973"/>
      <c r="R21" s="935"/>
      <c r="S21" s="892"/>
      <c r="T21" s="959"/>
      <c r="U21" s="953"/>
      <c r="V21" s="974"/>
      <c r="W21" s="688"/>
      <c r="X21" s="971"/>
      <c r="Y21" s="975"/>
      <c r="Z21" s="689"/>
      <c r="AA21" s="976"/>
      <c r="AB21" s="690"/>
      <c r="AC21" s="966"/>
      <c r="AD21" s="972"/>
    </row>
    <row r="22" spans="1:30" ht="12">
      <c r="A22" s="924"/>
      <c r="B22" s="922"/>
      <c r="C22" s="932" t="s">
        <v>785</v>
      </c>
      <c r="D22" s="933"/>
      <c r="E22" s="923"/>
      <c r="F22" s="924">
        <v>95915</v>
      </c>
      <c r="G22" s="925">
        <v>80.7</v>
      </c>
      <c r="H22" s="924">
        <v>98049</v>
      </c>
      <c r="I22" s="926">
        <v>82.34768462488799</v>
      </c>
      <c r="J22" s="934">
        <v>2.0417405512862246</v>
      </c>
      <c r="K22" s="917" t="e">
        <f>(#REF!-#REF!)/#REF!*100</f>
        <v>#REF!</v>
      </c>
      <c r="L22" s="917" t="e">
        <f>(#REF!-#REF!)/#REF!*100</f>
        <v>#REF!</v>
      </c>
      <c r="M22" s="799"/>
      <c r="N22" s="1330"/>
      <c r="O22" s="1330"/>
      <c r="P22" s="1330"/>
      <c r="Q22" s="1330"/>
      <c r="R22" s="939"/>
      <c r="S22" s="977"/>
      <c r="T22" s="978"/>
      <c r="U22" s="942"/>
      <c r="V22" s="943"/>
      <c r="W22" s="685"/>
      <c r="X22" s="944"/>
      <c r="Y22" s="691"/>
      <c r="Z22" s="979"/>
      <c r="AA22" s="947"/>
      <c r="AB22" s="690"/>
      <c r="AC22" s="966"/>
      <c r="AD22" s="980"/>
    </row>
    <row r="23" spans="1:30" ht="12">
      <c r="A23" s="924"/>
      <c r="B23" s="922"/>
      <c r="C23" s="932" t="s">
        <v>786</v>
      </c>
      <c r="D23" s="933"/>
      <c r="E23" s="923"/>
      <c r="F23" s="924">
        <v>12831</v>
      </c>
      <c r="G23" s="925">
        <v>10.8</v>
      </c>
      <c r="H23" s="924">
        <v>11960</v>
      </c>
      <c r="I23" s="926">
        <v>10.044756276082982</v>
      </c>
      <c r="J23" s="927">
        <v>-6.992997443676103</v>
      </c>
      <c r="K23" s="917" t="e">
        <f>(#REF!-#REF!)/#REF!*100</f>
        <v>#REF!</v>
      </c>
      <c r="L23" s="917" t="e">
        <f>(#REF!-#REF!)/#REF!*100</f>
        <v>#REF!</v>
      </c>
      <c r="M23" s="799"/>
      <c r="N23" s="949"/>
      <c r="O23" s="1331"/>
      <c r="P23" s="1331"/>
      <c r="Q23" s="1331"/>
      <c r="R23" s="950"/>
      <c r="S23" s="892"/>
      <c r="T23" s="959"/>
      <c r="U23" s="953"/>
      <c r="V23" s="943"/>
      <c r="W23" s="685"/>
      <c r="X23" s="971"/>
      <c r="Y23" s="981"/>
      <c r="Z23" s="692"/>
      <c r="AA23" s="982"/>
      <c r="AB23" s="690"/>
      <c r="AC23" s="966"/>
      <c r="AD23" s="983"/>
    </row>
    <row r="24" spans="1:30" ht="12">
      <c r="A24" s="924"/>
      <c r="B24" s="922"/>
      <c r="C24" s="932" t="s">
        <v>787</v>
      </c>
      <c r="D24" s="933"/>
      <c r="E24" s="923"/>
      <c r="F24" s="924">
        <v>203632</v>
      </c>
      <c r="G24" s="925">
        <v>171.3</v>
      </c>
      <c r="H24" s="924">
        <v>210894</v>
      </c>
      <c r="I24" s="926">
        <v>177.12197575988665</v>
      </c>
      <c r="J24" s="927">
        <v>3.398701552765118</v>
      </c>
      <c r="K24" s="917" t="e">
        <f>(#REF!-#REF!)/#REF!*100</f>
        <v>#REF!</v>
      </c>
      <c r="L24" s="917" t="e">
        <f>(#REF!-#REF!)/#REF!*100</f>
        <v>#REF!</v>
      </c>
      <c r="M24" s="799"/>
      <c r="N24" s="890"/>
      <c r="O24" s="949"/>
      <c r="P24" s="1331"/>
      <c r="Q24" s="1331"/>
      <c r="R24" s="950"/>
      <c r="S24" s="892"/>
      <c r="T24" s="959"/>
      <c r="U24" s="953"/>
      <c r="V24" s="943"/>
      <c r="W24" s="685"/>
      <c r="X24" s="960"/>
      <c r="Y24" s="981"/>
      <c r="Z24" s="692"/>
      <c r="AA24" s="982"/>
      <c r="AB24" s="690"/>
      <c r="AC24" s="966"/>
      <c r="AD24" s="962"/>
    </row>
    <row r="25" spans="1:30" ht="12">
      <c r="A25" s="924"/>
      <c r="B25" s="932" t="s">
        <v>788</v>
      </c>
      <c r="C25" s="932"/>
      <c r="D25" s="932"/>
      <c r="E25" s="923"/>
      <c r="F25" s="924">
        <v>198979</v>
      </c>
      <c r="G25" s="925">
        <v>167.3</v>
      </c>
      <c r="H25" s="924">
        <v>196953</v>
      </c>
      <c r="I25" s="926">
        <v>165.41345174275682</v>
      </c>
      <c r="J25" s="934">
        <v>-1.127643907497415</v>
      </c>
      <c r="K25" s="917" t="e">
        <f>(#REF!-#REF!)/#REF!*100</f>
        <v>#REF!</v>
      </c>
      <c r="L25" s="917" t="e">
        <f>(#REF!-#REF!)/#REF!*100</f>
        <v>#REF!</v>
      </c>
      <c r="M25" s="799"/>
      <c r="N25" s="890"/>
      <c r="O25" s="890"/>
      <c r="P25" s="1332"/>
      <c r="Q25" s="1332"/>
      <c r="R25" s="950"/>
      <c r="S25" s="892"/>
      <c r="T25" s="959"/>
      <c r="U25" s="953"/>
      <c r="V25" s="943"/>
      <c r="W25" s="685"/>
      <c r="X25" s="971"/>
      <c r="Y25" s="981"/>
      <c r="Z25" s="692"/>
      <c r="AA25" s="982"/>
      <c r="AB25" s="690"/>
      <c r="AC25" s="966"/>
      <c r="AD25" s="962"/>
    </row>
    <row r="26" spans="1:30" ht="6.75" customHeight="1">
      <c r="A26" s="924"/>
      <c r="B26" s="924"/>
      <c r="C26" s="964"/>
      <c r="D26" s="965"/>
      <c r="E26" s="907"/>
      <c r="F26" s="924"/>
      <c r="G26" s="925"/>
      <c r="H26" s="924"/>
      <c r="I26" s="926"/>
      <c r="J26" s="693"/>
      <c r="K26" s="917" t="e">
        <f>(#REF!-#REF!)/#REF!*100</f>
        <v>#REF!</v>
      </c>
      <c r="L26" s="917" t="e">
        <f>(#REF!-#REF!)/#REF!*100</f>
        <v>#REF!</v>
      </c>
      <c r="M26" s="799"/>
      <c r="N26" s="890"/>
      <c r="O26" s="890"/>
      <c r="P26" s="1332"/>
      <c r="Q26" s="1332"/>
      <c r="R26" s="950"/>
      <c r="S26" s="892"/>
      <c r="T26" s="959"/>
      <c r="U26" s="953"/>
      <c r="V26" s="943"/>
      <c r="W26" s="685"/>
      <c r="X26" s="960"/>
      <c r="Y26" s="981"/>
      <c r="Z26" s="692"/>
      <c r="AA26" s="982"/>
      <c r="AB26" s="690"/>
      <c r="AC26" s="966"/>
      <c r="AD26" s="962"/>
    </row>
    <row r="27" spans="1:30" s="921" customFormat="1" ht="12">
      <c r="A27" s="910" t="s">
        <v>790</v>
      </c>
      <c r="B27" s="911"/>
      <c r="C27" s="911"/>
      <c r="D27" s="911"/>
      <c r="E27" s="912"/>
      <c r="F27" s="913">
        <v>589793</v>
      </c>
      <c r="G27" s="914">
        <v>545.7</v>
      </c>
      <c r="H27" s="913">
        <v>616359</v>
      </c>
      <c r="I27" s="915">
        <v>570.3420892158015</v>
      </c>
      <c r="J27" s="916">
        <v>4.515684298296023</v>
      </c>
      <c r="K27" s="917" t="e">
        <f>(#REF!-#REF!)/#REF!*100</f>
        <v>#REF!</v>
      </c>
      <c r="L27" s="917" t="e">
        <f>(#REF!-#REF!)/#REF!*100</f>
        <v>#REF!</v>
      </c>
      <c r="M27" s="799"/>
      <c r="N27" s="890"/>
      <c r="O27" s="890"/>
      <c r="P27" s="1332"/>
      <c r="Q27" s="1332"/>
      <c r="R27" s="950"/>
      <c r="S27" s="892"/>
      <c r="T27" s="959"/>
      <c r="U27" s="953"/>
      <c r="V27" s="943"/>
      <c r="W27" s="685"/>
      <c r="X27" s="971"/>
      <c r="Y27" s="981"/>
      <c r="Z27" s="692"/>
      <c r="AA27" s="982"/>
      <c r="AB27" s="690"/>
      <c r="AC27" s="966"/>
      <c r="AD27" s="962"/>
    </row>
    <row r="28" spans="1:30" ht="13.5" customHeight="1">
      <c r="A28" s="922" t="s">
        <v>781</v>
      </c>
      <c r="B28" s="1329" t="s">
        <v>782</v>
      </c>
      <c r="C28" s="1329"/>
      <c r="D28" s="1329"/>
      <c r="E28" s="923" t="s">
        <v>456</v>
      </c>
      <c r="F28" s="924">
        <v>352331</v>
      </c>
      <c r="G28" s="925">
        <v>326</v>
      </c>
      <c r="H28" s="924">
        <v>372192</v>
      </c>
      <c r="I28" s="926">
        <v>344.40441831693477</v>
      </c>
      <c r="J28" s="927">
        <v>5.64552709108429</v>
      </c>
      <c r="K28" s="917" t="e">
        <f>(#REF!-#REF!)/#REF!*100</f>
        <v>#REF!</v>
      </c>
      <c r="L28" s="917" t="e">
        <f>(#REF!-#REF!)/#REF!*100</f>
        <v>#REF!</v>
      </c>
      <c r="M28" s="799"/>
      <c r="N28" s="890"/>
      <c r="O28" s="1332"/>
      <c r="P28" s="1332"/>
      <c r="Q28" s="1332"/>
      <c r="R28" s="950"/>
      <c r="S28" s="892"/>
      <c r="T28" s="959"/>
      <c r="U28" s="953"/>
      <c r="V28" s="943"/>
      <c r="W28" s="685"/>
      <c r="X28" s="960"/>
      <c r="Y28" s="981"/>
      <c r="Z28" s="692"/>
      <c r="AA28" s="984"/>
      <c r="AB28" s="690"/>
      <c r="AC28" s="966"/>
      <c r="AD28" s="985"/>
    </row>
    <row r="29" spans="1:30" ht="12">
      <c r="A29" s="924"/>
      <c r="B29" s="922" t="s">
        <v>783</v>
      </c>
      <c r="C29" s="932" t="s">
        <v>784</v>
      </c>
      <c r="D29" s="933"/>
      <c r="E29" s="923"/>
      <c r="F29" s="924">
        <v>26056</v>
      </c>
      <c r="G29" s="925">
        <v>24.1</v>
      </c>
      <c r="H29" s="924">
        <v>26367</v>
      </c>
      <c r="I29" s="926">
        <v>24.398459122610422</v>
      </c>
      <c r="J29" s="927">
        <v>1.238419595893859</v>
      </c>
      <c r="K29" s="917" t="e">
        <f>(#REF!-#REF!)/#REF!*100</f>
        <v>#REF!</v>
      </c>
      <c r="L29" s="917" t="e">
        <f>(#REF!-#REF!)/#REF!*100</f>
        <v>#REF!</v>
      </c>
      <c r="M29" s="799"/>
      <c r="N29" s="890"/>
      <c r="O29" s="890"/>
      <c r="P29" s="973"/>
      <c r="Q29" s="973"/>
      <c r="R29" s="935"/>
      <c r="S29" s="892"/>
      <c r="T29" s="959"/>
      <c r="U29" s="953"/>
      <c r="V29" s="974"/>
      <c r="W29" s="688"/>
      <c r="X29" s="971"/>
      <c r="Y29" s="986"/>
      <c r="Z29" s="692"/>
      <c r="AA29" s="987"/>
      <c r="AB29" s="690"/>
      <c r="AC29" s="988"/>
      <c r="AD29" s="962"/>
    </row>
    <row r="30" spans="1:30" ht="12">
      <c r="A30" s="924"/>
      <c r="B30" s="922"/>
      <c r="C30" s="932" t="s">
        <v>785</v>
      </c>
      <c r="D30" s="933"/>
      <c r="E30" s="923"/>
      <c r="F30" s="924">
        <v>90327</v>
      </c>
      <c r="G30" s="925">
        <v>83.6</v>
      </c>
      <c r="H30" s="924">
        <v>91590</v>
      </c>
      <c r="I30" s="926">
        <v>84.7519577896571</v>
      </c>
      <c r="J30" s="934">
        <v>1.3779399397812284</v>
      </c>
      <c r="K30" s="917" t="e">
        <f>(#REF!-#REF!)/#REF!*100</f>
        <v>#REF!</v>
      </c>
      <c r="L30" s="917" t="e">
        <f>(#REF!-#REF!)/#REF!*100</f>
        <v>#REF!</v>
      </c>
      <c r="M30" s="799"/>
      <c r="N30" s="1330"/>
      <c r="O30" s="1330"/>
      <c r="P30" s="1330"/>
      <c r="Q30" s="1330"/>
      <c r="R30" s="939"/>
      <c r="S30" s="940"/>
      <c r="T30" s="941"/>
      <c r="U30" s="942"/>
      <c r="V30" s="943"/>
      <c r="W30" s="685"/>
      <c r="X30" s="944"/>
      <c r="Y30" s="691"/>
      <c r="Z30" s="979"/>
      <c r="AA30" s="947"/>
      <c r="AB30" s="690"/>
      <c r="AC30" s="989"/>
      <c r="AD30" s="962"/>
    </row>
    <row r="31" spans="1:30" ht="12">
      <c r="A31" s="924"/>
      <c r="B31" s="922"/>
      <c r="C31" s="932" t="s">
        <v>786</v>
      </c>
      <c r="D31" s="933"/>
      <c r="E31" s="923"/>
      <c r="F31" s="924">
        <v>6131</v>
      </c>
      <c r="G31" s="925">
        <v>5.7</v>
      </c>
      <c r="H31" s="924">
        <v>5749</v>
      </c>
      <c r="I31" s="926">
        <v>5.319783877418263</v>
      </c>
      <c r="J31" s="927">
        <v>-6.670458290907675</v>
      </c>
      <c r="K31" s="917" t="e">
        <f>(#REF!-#REF!)/#REF!*100</f>
        <v>#REF!</v>
      </c>
      <c r="L31" s="917" t="e">
        <f>(#REF!-#REF!)/#REF!*100</f>
        <v>#REF!</v>
      </c>
      <c r="M31" s="799"/>
      <c r="N31" s="949"/>
      <c r="O31" s="1331"/>
      <c r="P31" s="1331"/>
      <c r="Q31" s="1331"/>
      <c r="R31" s="950"/>
      <c r="S31" s="951"/>
      <c r="T31" s="952"/>
      <c r="U31" s="953"/>
      <c r="V31" s="943"/>
      <c r="W31" s="685"/>
      <c r="X31" s="971"/>
      <c r="Y31" s="981"/>
      <c r="Z31" s="692"/>
      <c r="AA31" s="990"/>
      <c r="AB31" s="686"/>
      <c r="AC31" s="989"/>
      <c r="AD31" s="962"/>
    </row>
    <row r="32" spans="1:30" ht="12">
      <c r="A32" s="924"/>
      <c r="B32" s="922"/>
      <c r="C32" s="932" t="s">
        <v>787</v>
      </c>
      <c r="D32" s="933"/>
      <c r="E32" s="923"/>
      <c r="F32" s="924">
        <v>140662</v>
      </c>
      <c r="G32" s="925">
        <v>130.1</v>
      </c>
      <c r="H32" s="924">
        <v>149267</v>
      </c>
      <c r="I32" s="926">
        <v>138.12283528102137</v>
      </c>
      <c r="J32" s="927">
        <v>6.166668163736645</v>
      </c>
      <c r="K32" s="917" t="e">
        <f>(#REF!-#REF!)/#REF!*100</f>
        <v>#REF!</v>
      </c>
      <c r="L32" s="917" t="e">
        <f>(#REF!-#REF!)/#REF!*100</f>
        <v>#REF!</v>
      </c>
      <c r="M32" s="799"/>
      <c r="N32" s="890"/>
      <c r="O32" s="949"/>
      <c r="P32" s="1331"/>
      <c r="Q32" s="1331"/>
      <c r="R32" s="950"/>
      <c r="S32" s="892"/>
      <c r="T32" s="959"/>
      <c r="U32" s="953"/>
      <c r="V32" s="943"/>
      <c r="W32" s="685"/>
      <c r="X32" s="971"/>
      <c r="Y32" s="981"/>
      <c r="Z32" s="692"/>
      <c r="AA32" s="990"/>
      <c r="AB32" s="686"/>
      <c r="AC32" s="989"/>
      <c r="AD32" s="962"/>
    </row>
    <row r="33" spans="1:30" ht="12">
      <c r="A33" s="924"/>
      <c r="B33" s="932" t="s">
        <v>788</v>
      </c>
      <c r="C33" s="932"/>
      <c r="D33" s="932"/>
      <c r="E33" s="923"/>
      <c r="F33" s="924">
        <v>237462</v>
      </c>
      <c r="G33" s="925">
        <v>219.7</v>
      </c>
      <c r="H33" s="924">
        <v>244167</v>
      </c>
      <c r="I33" s="926">
        <v>225.93767089886674</v>
      </c>
      <c r="J33" s="934">
        <v>2.8391765584281927</v>
      </c>
      <c r="K33" s="917" t="e">
        <f>(#REF!-#REF!)/#REF!*100</f>
        <v>#REF!</v>
      </c>
      <c r="L33" s="917" t="e">
        <f>(#REF!-#REF!)/#REF!*100</f>
        <v>#REF!</v>
      </c>
      <c r="M33" s="799"/>
      <c r="N33" s="890"/>
      <c r="O33" s="890"/>
      <c r="P33" s="1332"/>
      <c r="Q33" s="1332"/>
      <c r="R33" s="950"/>
      <c r="S33" s="892"/>
      <c r="T33" s="959"/>
      <c r="U33" s="953"/>
      <c r="V33" s="943"/>
      <c r="W33" s="685"/>
      <c r="X33" s="960"/>
      <c r="Y33" s="981"/>
      <c r="Z33" s="692"/>
      <c r="AA33" s="990"/>
      <c r="AB33" s="686"/>
      <c r="AC33" s="989"/>
      <c r="AD33" s="962"/>
    </row>
    <row r="34" spans="1:30" ht="6.75" customHeight="1">
      <c r="A34" s="924"/>
      <c r="B34" s="924"/>
      <c r="C34" s="964"/>
      <c r="D34" s="965"/>
      <c r="E34" s="907"/>
      <c r="F34" s="924"/>
      <c r="G34" s="925"/>
      <c r="H34" s="924"/>
      <c r="I34" s="926"/>
      <c r="J34" s="693"/>
      <c r="K34" s="917" t="e">
        <f>(#REF!-#REF!)/#REF!*100</f>
        <v>#REF!</v>
      </c>
      <c r="L34" s="917" t="e">
        <f>(#REF!-#REF!)/#REF!*100</f>
        <v>#REF!</v>
      </c>
      <c r="M34" s="799"/>
      <c r="N34" s="890"/>
      <c r="O34" s="890"/>
      <c r="P34" s="1332"/>
      <c r="Q34" s="1332"/>
      <c r="R34" s="950"/>
      <c r="S34" s="892"/>
      <c r="T34" s="959"/>
      <c r="U34" s="953"/>
      <c r="V34" s="943"/>
      <c r="W34" s="685"/>
      <c r="X34" s="960"/>
      <c r="Y34" s="981"/>
      <c r="Z34" s="692"/>
      <c r="AA34" s="990"/>
      <c r="AB34" s="686"/>
      <c r="AC34" s="989"/>
      <c r="AD34" s="962"/>
    </row>
    <row r="35" spans="1:30" s="921" customFormat="1" ht="12">
      <c r="A35" s="910" t="s">
        <v>791</v>
      </c>
      <c r="B35" s="911"/>
      <c r="C35" s="911"/>
      <c r="D35" s="911"/>
      <c r="E35" s="912"/>
      <c r="F35" s="913">
        <v>605888</v>
      </c>
      <c r="G35" s="914">
        <v>564.3</v>
      </c>
      <c r="H35" s="913">
        <v>616560</v>
      </c>
      <c r="I35" s="915">
        <v>576.7320388603799</v>
      </c>
      <c r="J35" s="970">
        <v>2.203090352716629</v>
      </c>
      <c r="K35" s="917" t="e">
        <f>(#REF!-#REF!)/#REF!*100</f>
        <v>#REF!</v>
      </c>
      <c r="L35" s="917" t="e">
        <f>(#REF!-#REF!)/#REF!*100</f>
        <v>#REF!</v>
      </c>
      <c r="M35" s="799"/>
      <c r="N35" s="890"/>
      <c r="O35" s="890"/>
      <c r="P35" s="1332"/>
      <c r="Q35" s="1332"/>
      <c r="R35" s="950"/>
      <c r="S35" s="892"/>
      <c r="T35" s="959"/>
      <c r="U35" s="953"/>
      <c r="V35" s="943"/>
      <c r="W35" s="685"/>
      <c r="X35" s="971"/>
      <c r="Y35" s="981"/>
      <c r="Z35" s="692"/>
      <c r="AA35" s="990"/>
      <c r="AB35" s="686"/>
      <c r="AC35" s="989"/>
      <c r="AD35" s="962"/>
    </row>
    <row r="36" spans="1:30" ht="13.5" customHeight="1">
      <c r="A36" s="922" t="s">
        <v>781</v>
      </c>
      <c r="B36" s="1329" t="s">
        <v>782</v>
      </c>
      <c r="C36" s="1329"/>
      <c r="D36" s="1329"/>
      <c r="E36" s="923" t="s">
        <v>456</v>
      </c>
      <c r="F36" s="924">
        <v>382654</v>
      </c>
      <c r="G36" s="925">
        <v>356.4</v>
      </c>
      <c r="H36" s="924">
        <v>393285</v>
      </c>
      <c r="I36" s="926">
        <v>367.8799466446161</v>
      </c>
      <c r="J36" s="927">
        <v>3.2210849171201232</v>
      </c>
      <c r="K36" s="917" t="e">
        <f>(#REF!-#REF!)/#REF!*100</f>
        <v>#REF!</v>
      </c>
      <c r="L36" s="917" t="e">
        <f>(#REF!-#REF!)/#REF!*100</f>
        <v>#REF!</v>
      </c>
      <c r="M36" s="799"/>
      <c r="N36" s="890"/>
      <c r="O36" s="1332"/>
      <c r="P36" s="1332"/>
      <c r="Q36" s="1332"/>
      <c r="R36" s="950"/>
      <c r="S36" s="951"/>
      <c r="T36" s="952"/>
      <c r="U36" s="953"/>
      <c r="V36" s="943"/>
      <c r="W36" s="685"/>
      <c r="X36" s="960"/>
      <c r="Y36" s="981"/>
      <c r="Z36" s="692"/>
      <c r="AA36" s="987"/>
      <c r="AB36" s="686"/>
      <c r="AC36" s="905"/>
      <c r="AD36" s="985"/>
    </row>
    <row r="37" spans="1:30" ht="12">
      <c r="A37" s="924"/>
      <c r="B37" s="922" t="s">
        <v>783</v>
      </c>
      <c r="C37" s="932" t="s">
        <v>784</v>
      </c>
      <c r="D37" s="933"/>
      <c r="E37" s="923"/>
      <c r="F37" s="924">
        <v>26411</v>
      </c>
      <c r="G37" s="925">
        <v>24.6</v>
      </c>
      <c r="H37" s="924">
        <v>27553</v>
      </c>
      <c r="I37" s="926">
        <v>25.773157302971402</v>
      </c>
      <c r="J37" s="927">
        <v>4.768932125899994</v>
      </c>
      <c r="K37" s="917" t="e">
        <f>(#REF!-#REF!)/#REF!*100</f>
        <v>#REF!</v>
      </c>
      <c r="L37" s="917" t="e">
        <f>(#REF!-#REF!)/#REF!*100</f>
        <v>#REF!</v>
      </c>
      <c r="M37" s="799"/>
      <c r="N37" s="890"/>
      <c r="O37" s="890"/>
      <c r="P37" s="973"/>
      <c r="Q37" s="973"/>
      <c r="R37" s="935"/>
      <c r="S37" s="892"/>
      <c r="T37" s="959"/>
      <c r="U37" s="953"/>
      <c r="V37" s="974"/>
      <c r="W37" s="688"/>
      <c r="X37" s="971"/>
      <c r="Y37" s="986"/>
      <c r="Z37" s="692"/>
      <c r="AA37" s="987"/>
      <c r="AB37" s="690"/>
      <c r="AC37" s="905"/>
      <c r="AD37" s="985"/>
    </row>
    <row r="38" spans="1:30" ht="12">
      <c r="A38" s="924"/>
      <c r="B38" s="922"/>
      <c r="C38" s="932" t="s">
        <v>785</v>
      </c>
      <c r="D38" s="933"/>
      <c r="E38" s="923"/>
      <c r="F38" s="924">
        <v>84840</v>
      </c>
      <c r="G38" s="925">
        <v>79</v>
      </c>
      <c r="H38" s="924">
        <v>88002</v>
      </c>
      <c r="I38" s="926">
        <v>82.31732983617353</v>
      </c>
      <c r="J38" s="934">
        <v>4.199151691358892</v>
      </c>
      <c r="K38" s="917" t="e">
        <f>(#REF!-#REF!)/#REF!*100</f>
        <v>#REF!</v>
      </c>
      <c r="L38" s="917" t="e">
        <f>(#REF!-#REF!)/#REF!*100</f>
        <v>#REF!</v>
      </c>
      <c r="M38" s="799"/>
      <c r="N38" s="1330"/>
      <c r="O38" s="1330"/>
      <c r="P38" s="1330"/>
      <c r="Q38" s="1330"/>
      <c r="R38" s="939"/>
      <c r="S38" s="940"/>
      <c r="T38" s="941"/>
      <c r="U38" s="942"/>
      <c r="V38" s="943"/>
      <c r="W38" s="685"/>
      <c r="X38" s="944"/>
      <c r="Y38" s="691"/>
      <c r="Z38" s="979"/>
      <c r="AA38" s="947"/>
      <c r="AB38" s="690"/>
      <c r="AC38" s="989"/>
      <c r="AD38" s="962"/>
    </row>
    <row r="39" spans="1:30" ht="12">
      <c r="A39" s="924"/>
      <c r="B39" s="922"/>
      <c r="C39" s="932" t="s">
        <v>786</v>
      </c>
      <c r="D39" s="933"/>
      <c r="E39" s="923"/>
      <c r="F39" s="924">
        <v>5217</v>
      </c>
      <c r="G39" s="925">
        <v>4.9</v>
      </c>
      <c r="H39" s="924">
        <v>4486</v>
      </c>
      <c r="I39" s="926">
        <v>4.1962176046575586</v>
      </c>
      <c r="J39" s="927">
        <v>-14.362906027396761</v>
      </c>
      <c r="K39" s="917" t="e">
        <f>(#REF!-#REF!)/#REF!*100</f>
        <v>#REF!</v>
      </c>
      <c r="L39" s="917" t="e">
        <f>(#REF!-#REF!)/#REF!*100</f>
        <v>#REF!</v>
      </c>
      <c r="M39" s="799"/>
      <c r="N39" s="949"/>
      <c r="O39" s="1331"/>
      <c r="P39" s="1331"/>
      <c r="Q39" s="1331"/>
      <c r="R39" s="950"/>
      <c r="S39" s="951"/>
      <c r="T39" s="952"/>
      <c r="U39" s="953"/>
      <c r="V39" s="943"/>
      <c r="W39" s="685"/>
      <c r="X39" s="960"/>
      <c r="Y39" s="890"/>
      <c r="Z39" s="955"/>
      <c r="AA39" s="956"/>
      <c r="AB39" s="686"/>
      <c r="AC39" s="989"/>
      <c r="AD39" s="962"/>
    </row>
    <row r="40" spans="1:30" ht="11.25" customHeight="1">
      <c r="A40" s="924"/>
      <c r="B40" s="922"/>
      <c r="C40" s="932" t="s">
        <v>787</v>
      </c>
      <c r="D40" s="933"/>
      <c r="E40" s="923"/>
      <c r="F40" s="924">
        <v>208790</v>
      </c>
      <c r="G40" s="925">
        <v>194.4</v>
      </c>
      <c r="H40" s="924">
        <v>212809</v>
      </c>
      <c r="I40" s="926">
        <v>199.06216500882084</v>
      </c>
      <c r="J40" s="927">
        <v>2.398233029228834</v>
      </c>
      <c r="K40" s="917" t="e">
        <f>(#REF!-#REF!)/#REF!*100</f>
        <v>#REF!</v>
      </c>
      <c r="L40" s="917" t="e">
        <f>(#REF!-#REF!)/#REF!*100</f>
        <v>#REF!</v>
      </c>
      <c r="M40" s="799"/>
      <c r="N40" s="890"/>
      <c r="O40" s="949"/>
      <c r="P40" s="1331"/>
      <c r="Q40" s="1331"/>
      <c r="R40" s="950"/>
      <c r="S40" s="892"/>
      <c r="T40" s="959"/>
      <c r="U40" s="953"/>
      <c r="V40" s="943"/>
      <c r="W40" s="685"/>
      <c r="X40" s="971"/>
      <c r="Y40" s="981"/>
      <c r="Z40" s="692"/>
      <c r="AA40" s="982"/>
      <c r="AB40" s="686"/>
      <c r="AC40" s="989"/>
      <c r="AD40" s="962"/>
    </row>
    <row r="41" spans="1:30" ht="11.25" customHeight="1">
      <c r="A41" s="924"/>
      <c r="B41" s="932" t="s">
        <v>788</v>
      </c>
      <c r="C41" s="932"/>
      <c r="D41" s="932"/>
      <c r="E41" s="923"/>
      <c r="F41" s="924">
        <v>223234</v>
      </c>
      <c r="G41" s="925">
        <v>207.9</v>
      </c>
      <c r="H41" s="924">
        <v>223275</v>
      </c>
      <c r="I41" s="926">
        <v>208.85209221576378</v>
      </c>
      <c r="J41" s="934">
        <v>0.4579568137391874</v>
      </c>
      <c r="K41" s="917" t="e">
        <f>(#REF!-#REF!)/#REF!*100</f>
        <v>#REF!</v>
      </c>
      <c r="L41" s="917" t="e">
        <f>(#REF!-#REF!)/#REF!*100</f>
        <v>#REF!</v>
      </c>
      <c r="M41" s="799"/>
      <c r="N41" s="890"/>
      <c r="O41" s="890"/>
      <c r="P41" s="1332"/>
      <c r="Q41" s="1332"/>
      <c r="R41" s="950"/>
      <c r="S41" s="892"/>
      <c r="T41" s="959"/>
      <c r="U41" s="953"/>
      <c r="V41" s="943"/>
      <c r="W41" s="685"/>
      <c r="X41" s="971"/>
      <c r="Y41" s="981"/>
      <c r="Z41" s="692"/>
      <c r="AA41" s="982"/>
      <c r="AB41" s="686"/>
      <c r="AC41" s="989"/>
      <c r="AD41" s="962"/>
    </row>
    <row r="42" spans="1:30" ht="6.75" customHeight="1">
      <c r="A42" s="924"/>
      <c r="B42" s="924"/>
      <c r="C42" s="964"/>
      <c r="D42" s="965"/>
      <c r="E42" s="907"/>
      <c r="F42" s="924"/>
      <c r="G42" s="925"/>
      <c r="H42" s="924"/>
      <c r="I42" s="926"/>
      <c r="J42" s="693"/>
      <c r="K42" s="917" t="e">
        <f>(#REF!-#REF!)/#REF!*100</f>
        <v>#REF!</v>
      </c>
      <c r="L42" s="917" t="e">
        <f>(#REF!-#REF!)/#REF!*100</f>
        <v>#REF!</v>
      </c>
      <c r="M42" s="799"/>
      <c r="N42" s="890"/>
      <c r="O42" s="890"/>
      <c r="P42" s="1332"/>
      <c r="Q42" s="1332"/>
      <c r="R42" s="950"/>
      <c r="S42" s="892"/>
      <c r="T42" s="959"/>
      <c r="U42" s="953"/>
      <c r="V42" s="943"/>
      <c r="W42" s="685"/>
      <c r="X42" s="960"/>
      <c r="Y42" s="981"/>
      <c r="Z42" s="692"/>
      <c r="AA42" s="982"/>
      <c r="AB42" s="686"/>
      <c r="AC42" s="989"/>
      <c r="AD42" s="962"/>
    </row>
    <row r="43" spans="1:30" s="921" customFormat="1" ht="12">
      <c r="A43" s="910" t="s">
        <v>792</v>
      </c>
      <c r="B43" s="911"/>
      <c r="C43" s="911"/>
      <c r="D43" s="911"/>
      <c r="E43" s="912"/>
      <c r="F43" s="913">
        <v>876647</v>
      </c>
      <c r="G43" s="914">
        <v>512.8</v>
      </c>
      <c r="H43" s="913">
        <v>885016</v>
      </c>
      <c r="I43" s="915">
        <v>516.0813282818534</v>
      </c>
      <c r="J43" s="970">
        <v>0.6398846103458453</v>
      </c>
      <c r="K43" s="917" t="e">
        <f>(#REF!-#REF!)/#REF!*100</f>
        <v>#REF!</v>
      </c>
      <c r="L43" s="917" t="e">
        <f>(#REF!-#REF!)/#REF!*100</f>
        <v>#REF!</v>
      </c>
      <c r="M43" s="799"/>
      <c r="N43" s="890"/>
      <c r="O43" s="890"/>
      <c r="P43" s="1332"/>
      <c r="Q43" s="1332"/>
      <c r="R43" s="950"/>
      <c r="S43" s="892"/>
      <c r="T43" s="959"/>
      <c r="U43" s="953"/>
      <c r="V43" s="943"/>
      <c r="W43" s="685"/>
      <c r="X43" s="960"/>
      <c r="Y43" s="981"/>
      <c r="Z43" s="692"/>
      <c r="AA43" s="982"/>
      <c r="AB43" s="686"/>
      <c r="AC43" s="989"/>
      <c r="AD43" s="962"/>
    </row>
    <row r="44" spans="1:30" ht="13.5" customHeight="1">
      <c r="A44" s="922" t="s">
        <v>781</v>
      </c>
      <c r="B44" s="1329" t="s">
        <v>782</v>
      </c>
      <c r="C44" s="1329"/>
      <c r="D44" s="1329"/>
      <c r="E44" s="923" t="s">
        <v>456</v>
      </c>
      <c r="F44" s="924">
        <v>557776</v>
      </c>
      <c r="G44" s="925">
        <v>326.3</v>
      </c>
      <c r="H44" s="924">
        <v>562221</v>
      </c>
      <c r="I44" s="926">
        <v>327.8491693573358</v>
      </c>
      <c r="J44" s="927">
        <v>0.47476842088134674</v>
      </c>
      <c r="K44" s="917" t="e">
        <f>(#REF!-#REF!)/#REF!*100</f>
        <v>#REF!</v>
      </c>
      <c r="L44" s="917" t="e">
        <f>(#REF!-#REF!)/#REF!*100</f>
        <v>#REF!</v>
      </c>
      <c r="M44" s="799"/>
      <c r="N44" s="890"/>
      <c r="O44" s="1332"/>
      <c r="P44" s="1332"/>
      <c r="Q44" s="1332"/>
      <c r="R44" s="950"/>
      <c r="S44" s="951"/>
      <c r="T44" s="952"/>
      <c r="U44" s="953"/>
      <c r="V44" s="943"/>
      <c r="W44" s="685"/>
      <c r="X44" s="960"/>
      <c r="Y44" s="991"/>
      <c r="Z44" s="692"/>
      <c r="AA44" s="987"/>
      <c r="AB44" s="686"/>
      <c r="AC44" s="905"/>
      <c r="AD44" s="985"/>
    </row>
    <row r="45" spans="1:30" ht="12">
      <c r="A45" s="924"/>
      <c r="B45" s="922" t="s">
        <v>783</v>
      </c>
      <c r="C45" s="932" t="s">
        <v>784</v>
      </c>
      <c r="D45" s="933"/>
      <c r="E45" s="923"/>
      <c r="F45" s="924">
        <v>42523</v>
      </c>
      <c r="G45" s="925">
        <v>24.9</v>
      </c>
      <c r="H45" s="924">
        <v>42600</v>
      </c>
      <c r="I45" s="926">
        <v>24.84143177615654</v>
      </c>
      <c r="J45" s="927">
        <v>-0.23521375037533687</v>
      </c>
      <c r="K45" s="917" t="e">
        <f>(#REF!-#REF!)/#REF!*100</f>
        <v>#REF!</v>
      </c>
      <c r="L45" s="917" t="e">
        <f>(#REF!-#REF!)/#REF!*100</f>
        <v>#REF!</v>
      </c>
      <c r="M45" s="799"/>
      <c r="N45" s="890"/>
      <c r="O45" s="890"/>
      <c r="P45" s="973"/>
      <c r="Q45" s="973"/>
      <c r="R45" s="935"/>
      <c r="S45" s="892"/>
      <c r="T45" s="959"/>
      <c r="U45" s="953"/>
      <c r="V45" s="974"/>
      <c r="W45" s="688"/>
      <c r="X45" s="971"/>
      <c r="Y45" s="986"/>
      <c r="Z45" s="692"/>
      <c r="AA45" s="987"/>
      <c r="AB45" s="690"/>
      <c r="AC45" s="905"/>
      <c r="AD45" s="985"/>
    </row>
    <row r="46" spans="1:30" ht="12">
      <c r="A46" s="924"/>
      <c r="B46" s="922"/>
      <c r="C46" s="932" t="s">
        <v>785</v>
      </c>
      <c r="D46" s="933"/>
      <c r="E46" s="923"/>
      <c r="F46" s="924">
        <v>147812</v>
      </c>
      <c r="G46" s="925">
        <v>86.5</v>
      </c>
      <c r="H46" s="924">
        <v>149391</v>
      </c>
      <c r="I46" s="926">
        <v>87.1147026871315</v>
      </c>
      <c r="J46" s="934">
        <v>0.7106389446606869</v>
      </c>
      <c r="K46" s="917" t="e">
        <f>(#REF!-#REF!)/#REF!*100</f>
        <v>#REF!</v>
      </c>
      <c r="L46" s="917" t="e">
        <f>(#REF!-#REF!)/#REF!*100</f>
        <v>#REF!</v>
      </c>
      <c r="M46" s="799"/>
      <c r="N46" s="1330"/>
      <c r="O46" s="1330"/>
      <c r="P46" s="1330"/>
      <c r="Q46" s="1330"/>
      <c r="R46" s="939"/>
      <c r="S46" s="940"/>
      <c r="T46" s="941"/>
      <c r="U46" s="942"/>
      <c r="V46" s="943"/>
      <c r="W46" s="685"/>
      <c r="X46" s="992"/>
      <c r="Y46" s="993"/>
      <c r="Z46" s="994"/>
      <c r="AA46" s="947"/>
      <c r="AB46" s="690"/>
      <c r="AC46" s="989"/>
      <c r="AD46" s="989"/>
    </row>
    <row r="47" spans="1:30" ht="12">
      <c r="A47" s="924"/>
      <c r="B47" s="922"/>
      <c r="C47" s="932" t="s">
        <v>786</v>
      </c>
      <c r="D47" s="933"/>
      <c r="E47" s="923"/>
      <c r="F47" s="924">
        <v>13186</v>
      </c>
      <c r="G47" s="925">
        <v>7.7</v>
      </c>
      <c r="H47" s="924">
        <v>12651</v>
      </c>
      <c r="I47" s="926">
        <v>7.37720547887691</v>
      </c>
      <c r="J47" s="927">
        <v>-4.192136637962193</v>
      </c>
      <c r="K47" s="917" t="e">
        <f>(#REF!-#REF!)/#REF!*100</f>
        <v>#REF!</v>
      </c>
      <c r="L47" s="917" t="e">
        <f>(#REF!-#REF!)/#REF!*100</f>
        <v>#REF!</v>
      </c>
      <c r="M47" s="799"/>
      <c r="N47" s="949"/>
      <c r="O47" s="1331"/>
      <c r="P47" s="1331"/>
      <c r="Q47" s="1331"/>
      <c r="R47" s="950"/>
      <c r="S47" s="951"/>
      <c r="T47" s="952"/>
      <c r="U47" s="953"/>
      <c r="V47" s="943"/>
      <c r="W47" s="685"/>
      <c r="X47" s="971"/>
      <c r="Y47" s="981"/>
      <c r="Z47" s="692"/>
      <c r="AA47" s="982"/>
      <c r="AB47" s="686"/>
      <c r="AC47" s="989"/>
      <c r="AD47" s="989"/>
    </row>
    <row r="48" spans="1:30" ht="12">
      <c r="A48" s="924"/>
      <c r="B48" s="922"/>
      <c r="C48" s="932" t="s">
        <v>787</v>
      </c>
      <c r="D48" s="933"/>
      <c r="E48" s="923"/>
      <c r="F48" s="924">
        <v>219047</v>
      </c>
      <c r="G48" s="925">
        <v>128.1</v>
      </c>
      <c r="H48" s="924">
        <v>223555</v>
      </c>
      <c r="I48" s="926">
        <v>130.3621192656966</v>
      </c>
      <c r="J48" s="927">
        <v>1.7659010661175785</v>
      </c>
      <c r="K48" s="917" t="e">
        <f>(#REF!-#REF!)/#REF!*100</f>
        <v>#REF!</v>
      </c>
      <c r="L48" s="917" t="e">
        <f>(#REF!-#REF!)/#REF!*100</f>
        <v>#REF!</v>
      </c>
      <c r="M48" s="799"/>
      <c r="N48" s="890"/>
      <c r="O48" s="949"/>
      <c r="P48" s="1331"/>
      <c r="Q48" s="1331"/>
      <c r="R48" s="950"/>
      <c r="S48" s="892"/>
      <c r="T48" s="959"/>
      <c r="U48" s="953"/>
      <c r="V48" s="943"/>
      <c r="W48" s="685"/>
      <c r="X48" s="960"/>
      <c r="Y48" s="981"/>
      <c r="Z48" s="692"/>
      <c r="AA48" s="982"/>
      <c r="AB48" s="686"/>
      <c r="AC48" s="989"/>
      <c r="AD48" s="962"/>
    </row>
    <row r="49" spans="1:30" ht="12">
      <c r="A49" s="924"/>
      <c r="B49" s="932" t="s">
        <v>788</v>
      </c>
      <c r="C49" s="932"/>
      <c r="D49" s="932"/>
      <c r="E49" s="923"/>
      <c r="F49" s="924">
        <v>318871</v>
      </c>
      <c r="G49" s="925">
        <v>186.5</v>
      </c>
      <c r="H49" s="924">
        <v>322795</v>
      </c>
      <c r="I49" s="926">
        <v>188.23215892451762</v>
      </c>
      <c r="J49" s="927">
        <v>0.9287715412963138</v>
      </c>
      <c r="K49" s="917" t="e">
        <f>(#REF!-#REF!)/#REF!*100</f>
        <v>#REF!</v>
      </c>
      <c r="L49" s="917" t="e">
        <f>(#REF!-#REF!)/#REF!*100</f>
        <v>#REF!</v>
      </c>
      <c r="M49" s="799"/>
      <c r="N49" s="890"/>
      <c r="O49" s="890"/>
      <c r="P49" s="1332"/>
      <c r="Q49" s="1332"/>
      <c r="R49" s="950"/>
      <c r="S49" s="892"/>
      <c r="T49" s="959"/>
      <c r="U49" s="953"/>
      <c r="V49" s="943"/>
      <c r="W49" s="685"/>
      <c r="X49" s="971"/>
      <c r="Y49" s="981"/>
      <c r="Z49" s="692"/>
      <c r="AA49" s="982"/>
      <c r="AB49" s="686"/>
      <c r="AC49" s="989"/>
      <c r="AD49" s="962"/>
    </row>
    <row r="50" spans="1:45" ht="6.75" customHeight="1">
      <c r="A50" s="924"/>
      <c r="B50" s="924"/>
      <c r="C50" s="964"/>
      <c r="D50" s="965"/>
      <c r="E50" s="907"/>
      <c r="F50" s="924"/>
      <c r="G50" s="925"/>
      <c r="H50" s="924"/>
      <c r="I50" s="926"/>
      <c r="J50" s="693"/>
      <c r="K50" s="917" t="e">
        <f>(#REF!-#REF!)/#REF!*100</f>
        <v>#REF!</v>
      </c>
      <c r="L50" s="917" t="e">
        <f>(#REF!-#REF!)/#REF!*100</f>
        <v>#REF!</v>
      </c>
      <c r="M50" s="799"/>
      <c r="N50" s="890"/>
      <c r="O50" s="890"/>
      <c r="P50" s="1332"/>
      <c r="Q50" s="1332"/>
      <c r="R50" s="950"/>
      <c r="S50" s="892"/>
      <c r="T50" s="959"/>
      <c r="U50" s="953"/>
      <c r="V50" s="943"/>
      <c r="W50" s="685"/>
      <c r="X50" s="960"/>
      <c r="Y50" s="981"/>
      <c r="Z50" s="692"/>
      <c r="AA50" s="982"/>
      <c r="AB50" s="686"/>
      <c r="AC50" s="989"/>
      <c r="AD50" s="962"/>
      <c r="AE50" s="892"/>
      <c r="AF50" s="892"/>
      <c r="AG50" s="892"/>
      <c r="AH50" s="892"/>
      <c r="AI50" s="892"/>
      <c r="AJ50" s="892"/>
      <c r="AK50" s="892"/>
      <c r="AL50" s="892"/>
      <c r="AM50" s="892"/>
      <c r="AN50" s="892"/>
      <c r="AO50" s="892"/>
      <c r="AP50" s="892"/>
      <c r="AQ50" s="892"/>
      <c r="AR50" s="892"/>
      <c r="AS50" s="892"/>
    </row>
    <row r="51" spans="1:45" s="921" customFormat="1" ht="12">
      <c r="A51" s="910" t="s">
        <v>793</v>
      </c>
      <c r="B51" s="911"/>
      <c r="C51" s="911"/>
      <c r="D51" s="911"/>
      <c r="E51" s="912"/>
      <c r="F51" s="913">
        <v>684415</v>
      </c>
      <c r="G51" s="914">
        <v>518.6</v>
      </c>
      <c r="H51" s="913">
        <v>688148</v>
      </c>
      <c r="I51" s="915">
        <v>522.7622346013922</v>
      </c>
      <c r="J51" s="970">
        <v>0.8025905517532124</v>
      </c>
      <c r="K51" s="917" t="e">
        <f>(#REF!-#REF!)/#REF!*100</f>
        <v>#REF!</v>
      </c>
      <c r="L51" s="917" t="e">
        <f>(#REF!-#REF!)/#REF!*100</f>
        <v>#REF!</v>
      </c>
      <c r="M51" s="799"/>
      <c r="N51" s="890"/>
      <c r="O51" s="890"/>
      <c r="P51" s="1332"/>
      <c r="Q51" s="1332"/>
      <c r="R51" s="950"/>
      <c r="S51" s="892"/>
      <c r="T51" s="959"/>
      <c r="U51" s="953"/>
      <c r="V51" s="943"/>
      <c r="W51" s="685"/>
      <c r="X51" s="971"/>
      <c r="Y51" s="981"/>
      <c r="Z51" s="692"/>
      <c r="AA51" s="982"/>
      <c r="AB51" s="686"/>
      <c r="AC51" s="989"/>
      <c r="AD51" s="962"/>
      <c r="AE51" s="995"/>
      <c r="AF51" s="995"/>
      <c r="AG51" s="995"/>
      <c r="AH51" s="995"/>
      <c r="AI51" s="995"/>
      <c r="AJ51" s="995"/>
      <c r="AK51" s="995"/>
      <c r="AL51" s="995"/>
      <c r="AM51" s="995"/>
      <c r="AN51" s="995"/>
      <c r="AO51" s="995"/>
      <c r="AP51" s="995"/>
      <c r="AQ51" s="995"/>
      <c r="AR51" s="995"/>
      <c r="AS51" s="995"/>
    </row>
    <row r="52" spans="1:30" ht="13.5" customHeight="1">
      <c r="A52" s="922" t="s">
        <v>781</v>
      </c>
      <c r="B52" s="1329" t="s">
        <v>782</v>
      </c>
      <c r="C52" s="1329"/>
      <c r="D52" s="1329"/>
      <c r="E52" s="923" t="s">
        <v>456</v>
      </c>
      <c r="F52" s="924">
        <v>484830</v>
      </c>
      <c r="G52" s="925">
        <v>367.3</v>
      </c>
      <c r="H52" s="924">
        <v>485078</v>
      </c>
      <c r="I52" s="926">
        <v>368.4969791904853</v>
      </c>
      <c r="J52" s="927">
        <v>0.32588597617350956</v>
      </c>
      <c r="K52" s="917" t="e">
        <f>(#REF!-#REF!)/#REF!*100</f>
        <v>#REF!</v>
      </c>
      <c r="L52" s="917" t="e">
        <f>(#REF!-#REF!)/#REF!*100</f>
        <v>#REF!</v>
      </c>
      <c r="M52" s="799"/>
      <c r="N52" s="890"/>
      <c r="O52" s="1332"/>
      <c r="P52" s="1332"/>
      <c r="Q52" s="1332"/>
      <c r="R52" s="950"/>
      <c r="S52" s="951"/>
      <c r="T52" s="952"/>
      <c r="U52" s="953"/>
      <c r="V52" s="943"/>
      <c r="W52" s="685"/>
      <c r="X52" s="960"/>
      <c r="Y52" s="890"/>
      <c r="Z52" s="955"/>
      <c r="AA52" s="956"/>
      <c r="AB52" s="686"/>
      <c r="AC52" s="905"/>
      <c r="AD52" s="962"/>
    </row>
    <row r="53" spans="1:30" ht="12">
      <c r="A53" s="924"/>
      <c r="B53" s="922" t="s">
        <v>783</v>
      </c>
      <c r="C53" s="932" t="s">
        <v>784</v>
      </c>
      <c r="D53" s="933"/>
      <c r="E53" s="923"/>
      <c r="F53" s="924">
        <v>33791</v>
      </c>
      <c r="G53" s="925">
        <v>25.6</v>
      </c>
      <c r="H53" s="924">
        <v>34235</v>
      </c>
      <c r="I53" s="926">
        <v>26.007145412874355</v>
      </c>
      <c r="J53" s="927">
        <v>1.5904117690404433</v>
      </c>
      <c r="K53" s="917" t="e">
        <f>(#REF!-#REF!)/#REF!*100</f>
        <v>#REF!</v>
      </c>
      <c r="L53" s="917" t="e">
        <f>(#REF!-#REF!)/#REF!*100</f>
        <v>#REF!</v>
      </c>
      <c r="M53" s="799"/>
      <c r="N53" s="890"/>
      <c r="O53" s="890"/>
      <c r="P53" s="973"/>
      <c r="Q53" s="973"/>
      <c r="R53" s="935"/>
      <c r="S53" s="892"/>
      <c r="T53" s="959"/>
      <c r="U53" s="953"/>
      <c r="V53" s="974"/>
      <c r="W53" s="688"/>
      <c r="X53" s="971"/>
      <c r="Y53" s="986"/>
      <c r="Z53" s="692"/>
      <c r="AA53" s="987"/>
      <c r="AB53" s="690"/>
      <c r="AC53" s="905"/>
      <c r="AD53" s="985"/>
    </row>
    <row r="54" spans="1:30" ht="12">
      <c r="A54" s="924"/>
      <c r="B54" s="922"/>
      <c r="C54" s="932" t="s">
        <v>785</v>
      </c>
      <c r="D54" s="933"/>
      <c r="E54" s="923"/>
      <c r="F54" s="924">
        <v>112335</v>
      </c>
      <c r="G54" s="925">
        <v>85.1</v>
      </c>
      <c r="H54" s="924">
        <v>113443</v>
      </c>
      <c r="I54" s="926">
        <v>86.17872344304675</v>
      </c>
      <c r="J54" s="934">
        <v>1.267595115213581</v>
      </c>
      <c r="K54" s="917" t="e">
        <f>(#REF!-#REF!)/#REF!*100</f>
        <v>#REF!</v>
      </c>
      <c r="L54" s="917" t="e">
        <f>(#REF!-#REF!)/#REF!*100</f>
        <v>#REF!</v>
      </c>
      <c r="M54" s="799"/>
      <c r="N54" s="1330"/>
      <c r="O54" s="1330"/>
      <c r="P54" s="1330"/>
      <c r="Q54" s="1330"/>
      <c r="R54" s="939"/>
      <c r="S54" s="940"/>
      <c r="T54" s="941"/>
      <c r="U54" s="942"/>
      <c r="V54" s="943"/>
      <c r="W54" s="685"/>
      <c r="X54" s="996"/>
      <c r="Y54" s="997"/>
      <c r="Z54" s="946"/>
      <c r="AA54" s="947"/>
      <c r="AB54" s="690"/>
      <c r="AC54" s="989"/>
      <c r="AD54" s="962"/>
    </row>
    <row r="55" spans="1:30" ht="12">
      <c r="A55" s="924"/>
      <c r="B55" s="922"/>
      <c r="C55" s="932" t="s">
        <v>786</v>
      </c>
      <c r="D55" s="933"/>
      <c r="E55" s="923"/>
      <c r="F55" s="924">
        <v>8582</v>
      </c>
      <c r="G55" s="925">
        <v>6.5</v>
      </c>
      <c r="H55" s="924">
        <v>8420</v>
      </c>
      <c r="I55" s="926">
        <v>6.396382777169624</v>
      </c>
      <c r="J55" s="927">
        <v>-1.594111120467332</v>
      </c>
      <c r="K55" s="917" t="e">
        <f>(#REF!-#REF!)/#REF!*100</f>
        <v>#REF!</v>
      </c>
      <c r="L55" s="917" t="e">
        <f>(#REF!-#REF!)/#REF!*100</f>
        <v>#REF!</v>
      </c>
      <c r="M55" s="799"/>
      <c r="N55" s="949"/>
      <c r="O55" s="1331"/>
      <c r="P55" s="1331"/>
      <c r="Q55" s="1331"/>
      <c r="R55" s="950"/>
      <c r="S55" s="951"/>
      <c r="T55" s="952"/>
      <c r="U55" s="953"/>
      <c r="V55" s="943"/>
      <c r="W55" s="685"/>
      <c r="X55" s="971"/>
      <c r="Y55" s="981"/>
      <c r="Z55" s="692"/>
      <c r="AA55" s="982"/>
      <c r="AB55" s="686"/>
      <c r="AC55" s="989"/>
      <c r="AD55" s="962"/>
    </row>
    <row r="56" spans="1:30" ht="12">
      <c r="A56" s="924"/>
      <c r="B56" s="922"/>
      <c r="C56" s="932" t="s">
        <v>787</v>
      </c>
      <c r="D56" s="933"/>
      <c r="E56" s="923"/>
      <c r="F56" s="924">
        <v>243588</v>
      </c>
      <c r="G56" s="925">
        <v>184.6</v>
      </c>
      <c r="H56" s="924">
        <v>244603</v>
      </c>
      <c r="I56" s="926">
        <v>185.8164390076035</v>
      </c>
      <c r="J56" s="927">
        <v>0.658959375733204</v>
      </c>
      <c r="K56" s="917" t="e">
        <f>(#REF!-#REF!)/#REF!*100</f>
        <v>#REF!</v>
      </c>
      <c r="L56" s="917" t="e">
        <f>(#REF!-#REF!)/#REF!*100</f>
        <v>#REF!</v>
      </c>
      <c r="M56" s="799"/>
      <c r="N56" s="890"/>
      <c r="O56" s="949"/>
      <c r="P56" s="1331"/>
      <c r="Q56" s="1331"/>
      <c r="R56" s="950"/>
      <c r="S56" s="892"/>
      <c r="T56" s="959"/>
      <c r="U56" s="953"/>
      <c r="V56" s="943"/>
      <c r="W56" s="685"/>
      <c r="X56" s="960"/>
      <c r="Y56" s="981"/>
      <c r="Z56" s="692"/>
      <c r="AA56" s="982"/>
      <c r="AB56" s="686"/>
      <c r="AC56" s="989"/>
      <c r="AD56" s="962"/>
    </row>
    <row r="57" spans="1:30" ht="12">
      <c r="A57" s="924"/>
      <c r="B57" s="932" t="s">
        <v>788</v>
      </c>
      <c r="C57" s="932"/>
      <c r="D57" s="932"/>
      <c r="E57" s="923"/>
      <c r="F57" s="924">
        <v>199585</v>
      </c>
      <c r="G57" s="925">
        <v>151.2</v>
      </c>
      <c r="H57" s="924">
        <v>203070</v>
      </c>
      <c r="I57" s="926">
        <v>154.26525541090683</v>
      </c>
      <c r="J57" s="927">
        <v>2.0272853246738407</v>
      </c>
      <c r="K57" s="917" t="e">
        <f>(#REF!-#REF!)/#REF!*100</f>
        <v>#REF!</v>
      </c>
      <c r="L57" s="917" t="e">
        <f>(#REF!-#REF!)/#REF!*100</f>
        <v>#REF!</v>
      </c>
      <c r="M57" s="799"/>
      <c r="N57" s="890"/>
      <c r="O57" s="890"/>
      <c r="P57" s="1332"/>
      <c r="Q57" s="1332"/>
      <c r="R57" s="950"/>
      <c r="S57" s="892"/>
      <c r="T57" s="959"/>
      <c r="U57" s="953"/>
      <c r="V57" s="943"/>
      <c r="W57" s="685"/>
      <c r="X57" s="971"/>
      <c r="Y57" s="981"/>
      <c r="Z57" s="692"/>
      <c r="AA57" s="982"/>
      <c r="AB57" s="686"/>
      <c r="AC57" s="989"/>
      <c r="AD57" s="962"/>
    </row>
    <row r="58" spans="1:30" ht="6.75" customHeight="1">
      <c r="A58" s="924"/>
      <c r="B58" s="924"/>
      <c r="C58" s="964"/>
      <c r="D58" s="965"/>
      <c r="E58" s="907"/>
      <c r="F58" s="924"/>
      <c r="G58" s="925"/>
      <c r="H58" s="924"/>
      <c r="I58" s="926"/>
      <c r="J58" s="693"/>
      <c r="K58" s="917" t="e">
        <f>(#REF!-#REF!)/#REF!*100</f>
        <v>#REF!</v>
      </c>
      <c r="L58" s="917" t="e">
        <f>(#REF!-#REF!)/#REF!*100</f>
        <v>#REF!</v>
      </c>
      <c r="M58" s="799"/>
      <c r="N58" s="890"/>
      <c r="O58" s="890"/>
      <c r="P58" s="1332"/>
      <c r="Q58" s="1332"/>
      <c r="R58" s="950"/>
      <c r="S58" s="892"/>
      <c r="T58" s="959"/>
      <c r="U58" s="953"/>
      <c r="V58" s="943"/>
      <c r="W58" s="685"/>
      <c r="X58" s="960"/>
      <c r="Y58" s="981"/>
      <c r="Z58" s="692"/>
      <c r="AA58" s="982"/>
      <c r="AB58" s="686"/>
      <c r="AC58" s="989"/>
      <c r="AD58" s="962"/>
    </row>
    <row r="59" spans="1:30" s="921" customFormat="1" ht="12">
      <c r="A59" s="910" t="s">
        <v>794</v>
      </c>
      <c r="B59" s="911"/>
      <c r="C59" s="911"/>
      <c r="D59" s="911"/>
      <c r="E59" s="912"/>
      <c r="F59" s="913">
        <v>907443</v>
      </c>
      <c r="G59" s="914">
        <v>508.5</v>
      </c>
      <c r="H59" s="913">
        <v>915555</v>
      </c>
      <c r="I59" s="915">
        <v>512.511986350255</v>
      </c>
      <c r="J59" s="970">
        <v>0.7889845329901704</v>
      </c>
      <c r="K59" s="917" t="e">
        <f>(#REF!-#REF!)/#REF!*100</f>
        <v>#REF!</v>
      </c>
      <c r="L59" s="917" t="e">
        <f>(#REF!-#REF!)/#REF!*100</f>
        <v>#REF!</v>
      </c>
      <c r="M59" s="799"/>
      <c r="N59" s="890"/>
      <c r="O59" s="890"/>
      <c r="P59" s="1332"/>
      <c r="Q59" s="1332"/>
      <c r="R59" s="950"/>
      <c r="S59" s="892"/>
      <c r="T59" s="959"/>
      <c r="U59" s="953"/>
      <c r="V59" s="943"/>
      <c r="W59" s="685"/>
      <c r="X59" s="971"/>
      <c r="Y59" s="981"/>
      <c r="Z59" s="692"/>
      <c r="AA59" s="982"/>
      <c r="AB59" s="686"/>
      <c r="AC59" s="989"/>
      <c r="AD59" s="962"/>
    </row>
    <row r="60" spans="1:30" ht="13.5" customHeight="1">
      <c r="A60" s="922" t="s">
        <v>781</v>
      </c>
      <c r="B60" s="1329" t="s">
        <v>782</v>
      </c>
      <c r="C60" s="1329"/>
      <c r="D60" s="1329"/>
      <c r="E60" s="923" t="s">
        <v>456</v>
      </c>
      <c r="F60" s="924">
        <v>606677</v>
      </c>
      <c r="G60" s="925">
        <v>340</v>
      </c>
      <c r="H60" s="924">
        <v>602166</v>
      </c>
      <c r="I60" s="926">
        <v>337.08219907333546</v>
      </c>
      <c r="J60" s="927">
        <v>-0.8581767431366245</v>
      </c>
      <c r="K60" s="917" t="e">
        <f>(#REF!-#REF!)/#REF!*100</f>
        <v>#REF!</v>
      </c>
      <c r="L60" s="917" t="e">
        <f>(#REF!-#REF!)/#REF!*100</f>
        <v>#REF!</v>
      </c>
      <c r="M60" s="799"/>
      <c r="N60" s="890"/>
      <c r="O60" s="1332"/>
      <c r="P60" s="1332"/>
      <c r="Q60" s="1332"/>
      <c r="R60" s="950"/>
      <c r="S60" s="892"/>
      <c r="T60" s="959"/>
      <c r="U60" s="953"/>
      <c r="V60" s="943"/>
      <c r="W60" s="685"/>
      <c r="X60" s="971"/>
      <c r="Y60" s="981"/>
      <c r="Z60" s="692"/>
      <c r="AA60" s="982"/>
      <c r="AB60" s="686"/>
      <c r="AC60" s="905"/>
      <c r="AD60" s="985"/>
    </row>
    <row r="61" spans="1:30" ht="12">
      <c r="A61" s="924"/>
      <c r="B61" s="922" t="s">
        <v>783</v>
      </c>
      <c r="C61" s="932" t="s">
        <v>784</v>
      </c>
      <c r="D61" s="933"/>
      <c r="E61" s="923"/>
      <c r="F61" s="924">
        <v>42005</v>
      </c>
      <c r="G61" s="925">
        <v>23.5</v>
      </c>
      <c r="H61" s="924">
        <v>41535</v>
      </c>
      <c r="I61" s="926">
        <v>23.250580634760166</v>
      </c>
      <c r="J61" s="927">
        <v>-1.0613590010205627</v>
      </c>
      <c r="K61" s="917" t="e">
        <f>(#REF!-#REF!)/#REF!*100</f>
        <v>#REF!</v>
      </c>
      <c r="L61" s="917" t="e">
        <f>(#REF!-#REF!)/#REF!*100</f>
        <v>#REF!</v>
      </c>
      <c r="M61" s="799"/>
      <c r="N61" s="890"/>
      <c r="O61" s="890"/>
      <c r="P61" s="973"/>
      <c r="Q61" s="973"/>
      <c r="R61" s="935"/>
      <c r="S61" s="892"/>
      <c r="T61" s="959"/>
      <c r="U61" s="953"/>
      <c r="V61" s="974"/>
      <c r="W61" s="688"/>
      <c r="X61" s="971"/>
      <c r="Y61" s="986"/>
      <c r="Z61" s="692"/>
      <c r="AA61" s="987"/>
      <c r="AB61" s="690"/>
      <c r="AC61" s="905"/>
      <c r="AD61" s="985"/>
    </row>
    <row r="62" spans="1:30" ht="12">
      <c r="A62" s="924"/>
      <c r="B62" s="922"/>
      <c r="C62" s="932" t="s">
        <v>785</v>
      </c>
      <c r="D62" s="933"/>
      <c r="E62" s="923"/>
      <c r="F62" s="924">
        <v>130163</v>
      </c>
      <c r="G62" s="925">
        <v>72.9</v>
      </c>
      <c r="H62" s="924">
        <v>129443</v>
      </c>
      <c r="I62" s="926">
        <v>72.45997132792247</v>
      </c>
      <c r="J62" s="934">
        <v>-0.6036058601886651</v>
      </c>
      <c r="K62" s="917" t="e">
        <f>(#REF!-#REF!)/#REF!*100</f>
        <v>#REF!</v>
      </c>
      <c r="L62" s="917" t="e">
        <f>(#REF!-#REF!)/#REF!*100</f>
        <v>#REF!</v>
      </c>
      <c r="M62" s="799"/>
      <c r="N62" s="1330"/>
      <c r="O62" s="1330"/>
      <c r="P62" s="1330"/>
      <c r="Q62" s="1330"/>
      <c r="R62" s="939"/>
      <c r="S62" s="940"/>
      <c r="T62" s="941"/>
      <c r="U62" s="942"/>
      <c r="V62" s="943"/>
      <c r="W62" s="685"/>
      <c r="X62" s="996"/>
      <c r="Y62" s="997"/>
      <c r="Z62" s="946"/>
      <c r="AA62" s="947"/>
      <c r="AB62" s="690"/>
      <c r="AC62" s="989"/>
      <c r="AD62" s="962"/>
    </row>
    <row r="63" spans="1:30" ht="12">
      <c r="A63" s="924"/>
      <c r="B63" s="922"/>
      <c r="C63" s="932" t="s">
        <v>786</v>
      </c>
      <c r="D63" s="933"/>
      <c r="E63" s="923"/>
      <c r="F63" s="924">
        <v>16764</v>
      </c>
      <c r="G63" s="925">
        <v>9.4</v>
      </c>
      <c r="H63" s="924">
        <v>16497</v>
      </c>
      <c r="I63" s="926">
        <v>9.234737660566713</v>
      </c>
      <c r="J63" s="927">
        <v>-1.7581099939711322</v>
      </c>
      <c r="K63" s="917" t="e">
        <f>(#REF!-#REF!)/#REF!*100</f>
        <v>#REF!</v>
      </c>
      <c r="L63" s="917" t="e">
        <f>(#REF!-#REF!)/#REF!*100</f>
        <v>#REF!</v>
      </c>
      <c r="M63" s="799"/>
      <c r="N63" s="949"/>
      <c r="O63" s="1331"/>
      <c r="P63" s="1331"/>
      <c r="Q63" s="1331"/>
      <c r="R63" s="950"/>
      <c r="S63" s="951"/>
      <c r="T63" s="952"/>
      <c r="U63" s="953"/>
      <c r="V63" s="943"/>
      <c r="W63" s="685"/>
      <c r="X63" s="960"/>
      <c r="Y63" s="890"/>
      <c r="Z63" s="955"/>
      <c r="AA63" s="956"/>
      <c r="AB63" s="686"/>
      <c r="AC63" s="989"/>
      <c r="AD63" s="962"/>
    </row>
    <row r="64" spans="1:30" ht="12">
      <c r="A64" s="924"/>
      <c r="B64" s="922"/>
      <c r="C64" s="932" t="s">
        <v>787</v>
      </c>
      <c r="D64" s="933"/>
      <c r="E64" s="923"/>
      <c r="F64" s="924">
        <v>250232</v>
      </c>
      <c r="G64" s="925">
        <v>140.2</v>
      </c>
      <c r="H64" s="924">
        <v>260731</v>
      </c>
      <c r="I64" s="926">
        <v>145.9527420123186</v>
      </c>
      <c r="J64" s="927">
        <v>4.103239666418403</v>
      </c>
      <c r="K64" s="917" t="e">
        <f>(#REF!-#REF!)/#REF!*100</f>
        <v>#REF!</v>
      </c>
      <c r="L64" s="917" t="e">
        <f>(#REF!-#REF!)/#REF!*100</f>
        <v>#REF!</v>
      </c>
      <c r="M64" s="799"/>
      <c r="N64" s="890"/>
      <c r="O64" s="949"/>
      <c r="P64" s="1331"/>
      <c r="Q64" s="1331"/>
      <c r="R64" s="950"/>
      <c r="S64" s="892"/>
      <c r="T64" s="959"/>
      <c r="U64" s="953"/>
      <c r="V64" s="943"/>
      <c r="W64" s="685"/>
      <c r="X64" s="960"/>
      <c r="Y64" s="981"/>
      <c r="Z64" s="692"/>
      <c r="AA64" s="982"/>
      <c r="AB64" s="686"/>
      <c r="AC64" s="989"/>
      <c r="AD64" s="962"/>
    </row>
    <row r="65" spans="1:30" ht="12">
      <c r="A65" s="924"/>
      <c r="B65" s="932" t="s">
        <v>788</v>
      </c>
      <c r="C65" s="932"/>
      <c r="D65" s="932"/>
      <c r="E65" s="923"/>
      <c r="F65" s="924">
        <v>300766</v>
      </c>
      <c r="G65" s="925">
        <v>168.6</v>
      </c>
      <c r="H65" s="924">
        <v>313389</v>
      </c>
      <c r="I65" s="926">
        <v>175.42978727691954</v>
      </c>
      <c r="J65" s="927">
        <v>4.050882133404244</v>
      </c>
      <c r="K65" s="917" t="e">
        <f>(#REF!-#REF!)/#REF!*100</f>
        <v>#REF!</v>
      </c>
      <c r="L65" s="917" t="e">
        <f>(#REF!-#REF!)/#REF!*100</f>
        <v>#REF!</v>
      </c>
      <c r="M65" s="799"/>
      <c r="N65" s="890"/>
      <c r="O65" s="890"/>
      <c r="P65" s="1332"/>
      <c r="Q65" s="1332"/>
      <c r="R65" s="950"/>
      <c r="S65" s="892"/>
      <c r="T65" s="959"/>
      <c r="U65" s="953"/>
      <c r="V65" s="943"/>
      <c r="W65" s="685"/>
      <c r="X65" s="960"/>
      <c r="Y65" s="981"/>
      <c r="Z65" s="692"/>
      <c r="AA65" s="982"/>
      <c r="AB65" s="686"/>
      <c r="AC65" s="989"/>
      <c r="AD65" s="962"/>
    </row>
    <row r="66" spans="1:30" ht="6.75" customHeight="1">
      <c r="A66" s="924"/>
      <c r="B66" s="924"/>
      <c r="C66" s="964"/>
      <c r="D66" s="965"/>
      <c r="E66" s="907"/>
      <c r="F66" s="924"/>
      <c r="G66" s="925"/>
      <c r="H66" s="924"/>
      <c r="I66" s="926"/>
      <c r="J66" s="693"/>
      <c r="K66" s="917" t="e">
        <f>(#REF!-#REF!)/#REF!*100</f>
        <v>#REF!</v>
      </c>
      <c r="L66" s="917" t="e">
        <f>(#REF!-#REF!)/#REF!*100</f>
        <v>#REF!</v>
      </c>
      <c r="M66" s="799"/>
      <c r="N66" s="890"/>
      <c r="O66" s="890"/>
      <c r="P66" s="1332"/>
      <c r="Q66" s="1332"/>
      <c r="R66" s="950"/>
      <c r="S66" s="892"/>
      <c r="T66" s="959"/>
      <c r="U66" s="953"/>
      <c r="V66" s="943"/>
      <c r="W66" s="685"/>
      <c r="X66" s="960"/>
      <c r="Y66" s="981"/>
      <c r="Z66" s="692"/>
      <c r="AA66" s="982"/>
      <c r="AB66" s="686"/>
      <c r="AC66" s="989"/>
      <c r="AD66" s="962"/>
    </row>
    <row r="67" spans="1:30" s="921" customFormat="1" ht="12">
      <c r="A67" s="910" t="s">
        <v>795</v>
      </c>
      <c r="B67" s="911"/>
      <c r="C67" s="911"/>
      <c r="D67" s="911"/>
      <c r="E67" s="912"/>
      <c r="F67" s="913">
        <v>6394493</v>
      </c>
      <c r="G67" s="914">
        <v>510.8</v>
      </c>
      <c r="H67" s="913">
        <v>6481715</v>
      </c>
      <c r="I67" s="915">
        <v>516.0696028724732</v>
      </c>
      <c r="J67" s="970">
        <v>1.0316372107425877</v>
      </c>
      <c r="K67" s="917" t="e">
        <f>(#REF!-#REF!)/#REF!*100</f>
        <v>#REF!</v>
      </c>
      <c r="L67" s="917" t="e">
        <f>(#REF!-#REF!)/#REF!*100</f>
        <v>#REF!</v>
      </c>
      <c r="M67" s="799"/>
      <c r="N67" s="890"/>
      <c r="O67" s="890"/>
      <c r="P67" s="1332"/>
      <c r="Q67" s="1332"/>
      <c r="R67" s="950"/>
      <c r="S67" s="892"/>
      <c r="T67" s="959"/>
      <c r="U67" s="953"/>
      <c r="V67" s="943"/>
      <c r="W67" s="685"/>
      <c r="X67" s="971"/>
      <c r="Y67" s="981"/>
      <c r="Z67" s="692"/>
      <c r="AA67" s="982"/>
      <c r="AB67" s="686"/>
      <c r="AC67" s="989"/>
      <c r="AD67" s="962"/>
    </row>
    <row r="68" spans="1:30" ht="13.5" customHeight="1">
      <c r="A68" s="922" t="s">
        <v>781</v>
      </c>
      <c r="B68" s="1329" t="s">
        <v>782</v>
      </c>
      <c r="C68" s="1329"/>
      <c r="D68" s="1329"/>
      <c r="E68" s="923" t="s">
        <v>456</v>
      </c>
      <c r="F68" s="924">
        <v>4125124</v>
      </c>
      <c r="G68" s="925">
        <v>329.5</v>
      </c>
      <c r="H68" s="924">
        <v>4179957</v>
      </c>
      <c r="I68" s="926">
        <v>332.80524506461865</v>
      </c>
      <c r="J68" s="927">
        <v>1.003109276060286</v>
      </c>
      <c r="K68" s="917" t="e">
        <f>(#REF!-#REF!)/#REF!*100</f>
        <v>#REF!</v>
      </c>
      <c r="L68" s="917" t="e">
        <f>(#REF!-#REF!)/#REF!*100</f>
        <v>#REF!</v>
      </c>
      <c r="M68" s="998"/>
      <c r="N68" s="890"/>
      <c r="O68" s="1332"/>
      <c r="P68" s="1332"/>
      <c r="Q68" s="1332"/>
      <c r="R68" s="950"/>
      <c r="S68" s="951"/>
      <c r="T68" s="952"/>
      <c r="U68" s="953"/>
      <c r="V68" s="943"/>
      <c r="W68" s="685"/>
      <c r="X68" s="960"/>
      <c r="Y68" s="981"/>
      <c r="Z68" s="692"/>
      <c r="AA68" s="999"/>
      <c r="AB68" s="686"/>
      <c r="AC68" s="1000"/>
      <c r="AD68" s="1001"/>
    </row>
    <row r="69" spans="1:30" ht="12">
      <c r="A69" s="922"/>
      <c r="B69" s="922" t="s">
        <v>783</v>
      </c>
      <c r="C69" s="932" t="s">
        <v>784</v>
      </c>
      <c r="D69" s="933"/>
      <c r="E69" s="923"/>
      <c r="F69" s="924">
        <v>301550</v>
      </c>
      <c r="G69" s="925">
        <v>24.1</v>
      </c>
      <c r="H69" s="924">
        <v>304035</v>
      </c>
      <c r="I69" s="926">
        <v>24.207053489598415</v>
      </c>
      <c r="J69" s="927">
        <v>0.4442053510307602</v>
      </c>
      <c r="K69" s="917" t="e">
        <f>(#REF!-#REF!)/#REF!*100</f>
        <v>#REF!</v>
      </c>
      <c r="L69" s="917" t="e">
        <f>(#REF!-#REF!)/#REF!*100</f>
        <v>#REF!</v>
      </c>
      <c r="M69" s="998"/>
      <c r="N69" s="890"/>
      <c r="O69" s="890"/>
      <c r="P69" s="973"/>
      <c r="Q69" s="973"/>
      <c r="R69" s="935"/>
      <c r="S69" s="892"/>
      <c r="T69" s="959"/>
      <c r="U69" s="953"/>
      <c r="V69" s="953"/>
      <c r="W69" s="688"/>
      <c r="X69" s="971"/>
      <c r="Y69" s="986"/>
      <c r="Z69" s="692"/>
      <c r="AA69" s="987"/>
      <c r="AB69" s="690"/>
      <c r="AC69" s="905"/>
      <c r="AD69" s="985"/>
    </row>
    <row r="70" spans="1:30" ht="12">
      <c r="A70" s="922"/>
      <c r="B70" s="922"/>
      <c r="C70" s="932" t="s">
        <v>785</v>
      </c>
      <c r="D70" s="933"/>
      <c r="E70" s="923"/>
      <c r="F70" s="924">
        <v>1026951</v>
      </c>
      <c r="G70" s="925">
        <v>82</v>
      </c>
      <c r="H70" s="924">
        <v>1033263</v>
      </c>
      <c r="I70" s="926">
        <v>82.2676754644134</v>
      </c>
      <c r="J70" s="934">
        <v>0.32643349318708204</v>
      </c>
      <c r="K70" s="917" t="e">
        <f>(#REF!-#REF!)/#REF!*100</f>
        <v>#REF!</v>
      </c>
      <c r="L70" s="917" t="e">
        <f>(#REF!-#REF!)/#REF!*100</f>
        <v>#REF!</v>
      </c>
      <c r="M70" s="998"/>
      <c r="N70" s="1330"/>
      <c r="O70" s="1330"/>
      <c r="P70" s="1330"/>
      <c r="Q70" s="1330"/>
      <c r="R70" s="939"/>
      <c r="S70" s="940"/>
      <c r="T70" s="941"/>
      <c r="U70" s="942"/>
      <c r="V70" s="943"/>
      <c r="W70" s="685"/>
      <c r="X70" s="1002"/>
      <c r="Y70" s="1003"/>
      <c r="Z70" s="946"/>
      <c r="AA70" s="947"/>
      <c r="AB70" s="690"/>
      <c r="AC70" s="989"/>
      <c r="AD70" s="962"/>
    </row>
    <row r="71" spans="1:30" ht="12">
      <c r="A71" s="922"/>
      <c r="B71" s="922"/>
      <c r="C71" s="932" t="s">
        <v>786</v>
      </c>
      <c r="D71" s="933"/>
      <c r="E71" s="923"/>
      <c r="F71" s="924">
        <v>95085</v>
      </c>
      <c r="G71" s="925">
        <v>7.6</v>
      </c>
      <c r="H71" s="924">
        <v>91932</v>
      </c>
      <c r="I71" s="926">
        <v>7.319561370913749</v>
      </c>
      <c r="J71" s="927">
        <v>-3.6899819616612035</v>
      </c>
      <c r="K71" s="917" t="e">
        <f>(#REF!-#REF!)/#REF!*100</f>
        <v>#REF!</v>
      </c>
      <c r="L71" s="917" t="e">
        <f>(#REF!-#REF!)/#REF!*100</f>
        <v>#REF!</v>
      </c>
      <c r="M71" s="998"/>
      <c r="N71" s="949"/>
      <c r="O71" s="1331"/>
      <c r="P71" s="1331"/>
      <c r="Q71" s="1331"/>
      <c r="R71" s="950"/>
      <c r="S71" s="951"/>
      <c r="T71" s="952"/>
      <c r="U71" s="942"/>
      <c r="V71" s="955"/>
      <c r="W71" s="685"/>
      <c r="X71" s="971"/>
      <c r="Y71" s="1004"/>
      <c r="Z71" s="694"/>
      <c r="AA71" s="1005"/>
      <c r="AB71" s="686"/>
      <c r="AC71" s="989"/>
      <c r="AD71" s="962"/>
    </row>
    <row r="72" spans="1:30" ht="12">
      <c r="A72" s="922"/>
      <c r="B72" s="922"/>
      <c r="C72" s="932" t="s">
        <v>787</v>
      </c>
      <c r="D72" s="933"/>
      <c r="E72" s="923"/>
      <c r="F72" s="924">
        <v>1733674</v>
      </c>
      <c r="G72" s="925">
        <v>138.5</v>
      </c>
      <c r="H72" s="924">
        <v>1781611</v>
      </c>
      <c r="I72" s="926">
        <v>141.85061843096</v>
      </c>
      <c r="J72" s="927">
        <v>2.419219083725636</v>
      </c>
      <c r="K72" s="917" t="e">
        <f>(#REF!-#REF!)/#REF!*100</f>
        <v>#REF!</v>
      </c>
      <c r="L72" s="917" t="e">
        <f>(#REF!-#REF!)/#REF!*100</f>
        <v>#REF!</v>
      </c>
      <c r="M72" s="998"/>
      <c r="N72" s="890"/>
      <c r="O72" s="949"/>
      <c r="P72" s="1331"/>
      <c r="Q72" s="1331"/>
      <c r="R72" s="950"/>
      <c r="S72" s="892"/>
      <c r="T72" s="959"/>
      <c r="U72" s="942"/>
      <c r="V72" s="955"/>
      <c r="W72" s="685"/>
      <c r="X72" s="960"/>
      <c r="Y72" s="1004"/>
      <c r="Z72" s="694"/>
      <c r="AA72" s="1005"/>
      <c r="AB72" s="686"/>
      <c r="AC72" s="989"/>
      <c r="AD72" s="962"/>
    </row>
    <row r="73" spans="1:30" ht="12">
      <c r="A73" s="922"/>
      <c r="B73" s="932" t="s">
        <v>788</v>
      </c>
      <c r="C73" s="932"/>
      <c r="D73" s="932"/>
      <c r="E73" s="923"/>
      <c r="F73" s="924">
        <v>2269369</v>
      </c>
      <c r="G73" s="925">
        <v>181.3</v>
      </c>
      <c r="H73" s="924">
        <v>2301758</v>
      </c>
      <c r="I73" s="926">
        <v>183.2643578078546</v>
      </c>
      <c r="J73" s="927">
        <v>1.0834847257885087</v>
      </c>
      <c r="K73" s="917" t="e">
        <f>(#REF!-#REF!)/#REF!*100</f>
        <v>#REF!</v>
      </c>
      <c r="L73" s="917" t="e">
        <f>(#REF!-#REF!)/#REF!*100</f>
        <v>#REF!</v>
      </c>
      <c r="M73" s="998"/>
      <c r="N73" s="890"/>
      <c r="O73" s="890"/>
      <c r="P73" s="1332"/>
      <c r="Q73" s="1332"/>
      <c r="R73" s="950"/>
      <c r="S73" s="892"/>
      <c r="T73" s="959"/>
      <c r="U73" s="942"/>
      <c r="V73" s="955"/>
      <c r="W73" s="685"/>
      <c r="X73" s="960"/>
      <c r="Y73" s="1004"/>
      <c r="Z73" s="694"/>
      <c r="AA73" s="1005"/>
      <c r="AB73" s="686"/>
      <c r="AC73" s="989"/>
      <c r="AD73" s="962"/>
    </row>
    <row r="74" spans="1:30" ht="9" customHeight="1">
      <c r="A74" s="855"/>
      <c r="B74" s="1006"/>
      <c r="C74" s="1006"/>
      <c r="D74" s="1006"/>
      <c r="E74" s="1007"/>
      <c r="F74" s="1008"/>
      <c r="G74" s="1009"/>
      <c r="H74" s="1008"/>
      <c r="I74" s="1009"/>
      <c r="J74" s="1009"/>
      <c r="K74" s="1010"/>
      <c r="L74" s="799"/>
      <c r="M74" s="799"/>
      <c r="N74" s="890"/>
      <c r="O74" s="890"/>
      <c r="P74" s="1332"/>
      <c r="Q74" s="1332"/>
      <c r="R74" s="950"/>
      <c r="S74" s="892"/>
      <c r="T74" s="959"/>
      <c r="U74" s="942"/>
      <c r="V74" s="955"/>
      <c r="W74" s="685"/>
      <c r="X74" s="960"/>
      <c r="Y74" s="1004"/>
      <c r="Z74" s="694"/>
      <c r="AA74" s="1005"/>
      <c r="AB74" s="686"/>
      <c r="AC74" s="989"/>
      <c r="AD74" s="962"/>
    </row>
    <row r="75" spans="1:30" s="1018" customFormat="1" ht="4.5" customHeight="1">
      <c r="A75" s="1011" t="s">
        <v>7</v>
      </c>
      <c r="B75" s="1011"/>
      <c r="C75" s="1011"/>
      <c r="D75" s="1012"/>
      <c r="E75" s="1012"/>
      <c r="F75" s="1013"/>
      <c r="G75" s="1014"/>
      <c r="H75" s="1015"/>
      <c r="I75" s="1014"/>
      <c r="J75" s="1016"/>
      <c r="K75" s="1017"/>
      <c r="L75" s="799"/>
      <c r="M75" s="799"/>
      <c r="N75" s="890"/>
      <c r="O75" s="890"/>
      <c r="P75" s="1332"/>
      <c r="Q75" s="1332"/>
      <c r="R75" s="950"/>
      <c r="S75" s="892"/>
      <c r="T75" s="959"/>
      <c r="U75" s="942"/>
      <c r="V75" s="955"/>
      <c r="W75" s="685"/>
      <c r="X75" s="971"/>
      <c r="Y75" s="1004"/>
      <c r="Z75" s="694"/>
      <c r="AA75" s="1005"/>
      <c r="AB75" s="686"/>
      <c r="AC75" s="989"/>
      <c r="AD75" s="962"/>
    </row>
    <row r="76" spans="1:30" ht="25.5" customHeight="1">
      <c r="A76" s="1334" t="s">
        <v>796</v>
      </c>
      <c r="B76" s="1334"/>
      <c r="C76" s="1334"/>
      <c r="D76" s="1334"/>
      <c r="E76" s="1334"/>
      <c r="F76" s="1334"/>
      <c r="G76" s="1334"/>
      <c r="H76" s="1334"/>
      <c r="I76" s="1334"/>
      <c r="J76" s="1334"/>
      <c r="L76" s="799"/>
      <c r="M76" s="799"/>
      <c r="N76" s="890"/>
      <c r="O76" s="1332"/>
      <c r="P76" s="1332"/>
      <c r="Q76" s="1332"/>
      <c r="R76" s="950"/>
      <c r="S76" s="951"/>
      <c r="T76" s="952"/>
      <c r="U76" s="942"/>
      <c r="V76" s="955"/>
      <c r="W76" s="685"/>
      <c r="X76" s="960"/>
      <c r="Y76" s="1004"/>
      <c r="Z76" s="694"/>
      <c r="AA76" s="1019"/>
      <c r="AB76" s="686"/>
      <c r="AC76" s="905"/>
      <c r="AD76" s="985"/>
    </row>
    <row r="77" spans="14:30" ht="7.5">
      <c r="N77" s="1020"/>
      <c r="O77" s="1020"/>
      <c r="P77" s="1020"/>
      <c r="Q77" s="1020"/>
      <c r="R77" s="1020"/>
      <c r="S77" s="1021"/>
      <c r="T77" s="1022"/>
      <c r="U77" s="1023"/>
      <c r="V77" s="1024"/>
      <c r="W77" s="1025"/>
      <c r="X77" s="1025"/>
      <c r="Y77" s="1020"/>
      <c r="Z77" s="1020"/>
      <c r="AA77" s="1020"/>
      <c r="AB77" s="1020"/>
      <c r="AC77" s="1020"/>
      <c r="AD77" s="1026"/>
    </row>
    <row r="78" spans="9:30" ht="8.25">
      <c r="I78" s="695"/>
      <c r="N78" s="1335"/>
      <c r="O78" s="1335"/>
      <c r="P78" s="1335"/>
      <c r="Q78" s="1335"/>
      <c r="R78" s="1335"/>
      <c r="S78" s="1335"/>
      <c r="T78" s="1335"/>
      <c r="U78" s="1335"/>
      <c r="V78" s="1335"/>
      <c r="W78" s="1335"/>
      <c r="X78" s="890"/>
      <c r="Y78" s="1028"/>
      <c r="Z78" s="889"/>
      <c r="AA78" s="889"/>
      <c r="AB78" s="890"/>
      <c r="AC78" s="890"/>
      <c r="AD78" s="889"/>
    </row>
    <row r="79" spans="14:30" ht="7.5"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890"/>
      <c r="Y79" s="890"/>
      <c r="Z79" s="889"/>
      <c r="AA79" s="889"/>
      <c r="AB79" s="890"/>
      <c r="AC79" s="890"/>
      <c r="AD79" s="889"/>
    </row>
    <row r="80" spans="14:30" ht="7.5">
      <c r="N80" s="890"/>
      <c r="O80" s="890"/>
      <c r="P80" s="890"/>
      <c r="Q80" s="890"/>
      <c r="R80" s="890"/>
      <c r="S80" s="890"/>
      <c r="T80" s="890"/>
      <c r="U80" s="890"/>
      <c r="V80" s="890"/>
      <c r="W80" s="890"/>
      <c r="X80" s="890"/>
      <c r="Y80" s="890"/>
      <c r="Z80" s="889"/>
      <c r="AA80" s="889"/>
      <c r="AB80" s="890"/>
      <c r="AC80" s="890"/>
      <c r="AD80" s="889"/>
    </row>
    <row r="81" spans="14:30" ht="7.5">
      <c r="N81" s="890"/>
      <c r="O81" s="890"/>
      <c r="P81" s="890"/>
      <c r="Q81" s="890"/>
      <c r="R81" s="890"/>
      <c r="S81" s="890"/>
      <c r="T81" s="890"/>
      <c r="U81" s="890"/>
      <c r="V81" s="890"/>
      <c r="W81" s="890"/>
      <c r="X81" s="890"/>
      <c r="Y81" s="890"/>
      <c r="Z81" s="889"/>
      <c r="AA81" s="889"/>
      <c r="AB81" s="890"/>
      <c r="AC81" s="890"/>
      <c r="AD81" s="889"/>
    </row>
    <row r="82" spans="14:30" ht="7.5">
      <c r="N82" s="890"/>
      <c r="O82" s="890"/>
      <c r="P82" s="890"/>
      <c r="Q82" s="890"/>
      <c r="R82" s="890"/>
      <c r="S82" s="890"/>
      <c r="T82" s="890"/>
      <c r="U82" s="890"/>
      <c r="V82" s="890"/>
      <c r="W82" s="890"/>
      <c r="X82" s="890"/>
      <c r="Y82" s="890"/>
      <c r="Z82" s="889"/>
      <c r="AA82" s="889"/>
      <c r="AB82" s="890"/>
      <c r="AC82" s="890"/>
      <c r="AD82" s="889"/>
    </row>
    <row r="83" spans="14:30" ht="7.5">
      <c r="N83" s="890"/>
      <c r="O83" s="890"/>
      <c r="P83" s="890"/>
      <c r="Q83" s="890"/>
      <c r="R83" s="890"/>
      <c r="S83" s="890"/>
      <c r="T83" s="890"/>
      <c r="U83" s="890"/>
      <c r="V83" s="890"/>
      <c r="W83" s="890"/>
      <c r="X83" s="890"/>
      <c r="Y83" s="890"/>
      <c r="Z83" s="889"/>
      <c r="AA83" s="889"/>
      <c r="AB83" s="890"/>
      <c r="AC83" s="890"/>
      <c r="AD83" s="889"/>
    </row>
    <row r="84" spans="14:30" ht="7.5">
      <c r="N84" s="890"/>
      <c r="O84" s="890"/>
      <c r="P84" s="890"/>
      <c r="Q84" s="890"/>
      <c r="R84" s="890"/>
      <c r="S84" s="890"/>
      <c r="T84" s="1029"/>
      <c r="U84" s="1029"/>
      <c r="V84" s="958"/>
      <c r="W84" s="890"/>
      <c r="X84" s="890"/>
      <c r="Y84" s="890"/>
      <c r="Z84" s="889"/>
      <c r="AA84" s="889"/>
      <c r="AB84" s="890"/>
      <c r="AC84" s="890"/>
      <c r="AD84" s="889"/>
    </row>
    <row r="85" spans="14:30" ht="7.5">
      <c r="N85" s="890"/>
      <c r="O85" s="890"/>
      <c r="P85" s="890"/>
      <c r="Q85" s="890"/>
      <c r="R85" s="890"/>
      <c r="S85" s="890"/>
      <c r="T85" s="1029"/>
      <c r="U85" s="1029"/>
      <c r="V85" s="958"/>
      <c r="W85" s="890"/>
      <c r="X85" s="890"/>
      <c r="Y85" s="890"/>
      <c r="Z85" s="889"/>
      <c r="AA85" s="889"/>
      <c r="AB85" s="890"/>
      <c r="AC85" s="890"/>
      <c r="AD85" s="889"/>
    </row>
    <row r="86" spans="14:30" ht="7.5">
      <c r="N86" s="890"/>
      <c r="O86" s="890"/>
      <c r="P86" s="890"/>
      <c r="Q86" s="890"/>
      <c r="R86" s="890"/>
      <c r="S86" s="890"/>
      <c r="T86" s="1029"/>
      <c r="U86" s="1029"/>
      <c r="V86" s="958"/>
      <c r="W86" s="890"/>
      <c r="X86" s="890"/>
      <c r="Y86" s="890"/>
      <c r="Z86" s="889"/>
      <c r="AA86" s="889"/>
      <c r="AB86" s="890"/>
      <c r="AC86" s="890"/>
      <c r="AD86" s="889"/>
    </row>
    <row r="87" spans="14:30" ht="7.5">
      <c r="N87" s="890"/>
      <c r="O87" s="890"/>
      <c r="P87" s="890"/>
      <c r="Q87" s="890"/>
      <c r="R87" s="890"/>
      <c r="S87" s="890"/>
      <c r="T87" s="1029"/>
      <c r="U87" s="1029"/>
      <c r="V87" s="958"/>
      <c r="W87" s="890"/>
      <c r="X87" s="890"/>
      <c r="Y87" s="890"/>
      <c r="Z87" s="889"/>
      <c r="AA87" s="889"/>
      <c r="AB87" s="890"/>
      <c r="AC87" s="890"/>
      <c r="AD87" s="889"/>
    </row>
    <row r="88" spans="14:30" ht="7.5">
      <c r="N88" s="890"/>
      <c r="O88" s="890"/>
      <c r="P88" s="890"/>
      <c r="Q88" s="890"/>
      <c r="R88" s="890"/>
      <c r="S88" s="890"/>
      <c r="T88" s="1029"/>
      <c r="U88" s="1029"/>
      <c r="V88" s="958"/>
      <c r="W88" s="890"/>
      <c r="X88" s="890"/>
      <c r="Y88" s="890"/>
      <c r="Z88" s="889"/>
      <c r="AA88" s="889"/>
      <c r="AB88" s="890"/>
      <c r="AC88" s="890"/>
      <c r="AD88" s="889"/>
    </row>
    <row r="89" spans="14:30" ht="7.5">
      <c r="N89" s="890"/>
      <c r="O89" s="890"/>
      <c r="P89" s="890"/>
      <c r="Q89" s="890"/>
      <c r="R89" s="890"/>
      <c r="S89" s="890"/>
      <c r="T89" s="1029"/>
      <c r="U89" s="1029"/>
      <c r="V89" s="958"/>
      <c r="W89" s="890"/>
      <c r="X89" s="890"/>
      <c r="Y89" s="890"/>
      <c r="Z89" s="889"/>
      <c r="AA89" s="889"/>
      <c r="AB89" s="890"/>
      <c r="AC89" s="890"/>
      <c r="AD89" s="889"/>
    </row>
    <row r="90" spans="14:30" ht="7.5">
      <c r="N90" s="890"/>
      <c r="O90" s="890"/>
      <c r="P90" s="890"/>
      <c r="Q90" s="890"/>
      <c r="R90" s="890"/>
      <c r="S90" s="890"/>
      <c r="T90" s="1029"/>
      <c r="U90" s="1029"/>
      <c r="V90" s="958"/>
      <c r="W90" s="890"/>
      <c r="X90" s="890"/>
      <c r="Y90" s="890"/>
      <c r="Z90" s="889"/>
      <c r="AA90" s="889"/>
      <c r="AB90" s="890"/>
      <c r="AC90" s="890"/>
      <c r="AD90" s="889"/>
    </row>
    <row r="91" spans="14:30" ht="7.5">
      <c r="N91" s="890"/>
      <c r="O91" s="890"/>
      <c r="P91" s="890"/>
      <c r="Q91" s="890"/>
      <c r="R91" s="890"/>
      <c r="S91" s="890"/>
      <c r="T91" s="1029"/>
      <c r="U91" s="1029"/>
      <c r="V91" s="958"/>
      <c r="W91" s="890"/>
      <c r="X91" s="890"/>
      <c r="Y91" s="890"/>
      <c r="Z91" s="889"/>
      <c r="AA91" s="889"/>
      <c r="AB91" s="890"/>
      <c r="AC91" s="890"/>
      <c r="AD91" s="889"/>
    </row>
    <row r="92" spans="14:30" ht="7.5">
      <c r="N92" s="890"/>
      <c r="O92" s="890"/>
      <c r="P92" s="890"/>
      <c r="Q92" s="890"/>
      <c r="R92" s="890"/>
      <c r="S92" s="890"/>
      <c r="T92" s="1029"/>
      <c r="U92" s="1029"/>
      <c r="V92" s="958"/>
      <c r="W92" s="890"/>
      <c r="X92" s="890"/>
      <c r="Y92" s="890"/>
      <c r="Z92" s="889"/>
      <c r="AA92" s="889"/>
      <c r="AB92" s="890"/>
      <c r="AC92" s="890"/>
      <c r="AD92" s="889"/>
    </row>
    <row r="93" spans="14:30" ht="7.5">
      <c r="N93" s="890"/>
      <c r="O93" s="890"/>
      <c r="P93" s="890"/>
      <c r="Q93" s="890"/>
      <c r="R93" s="890"/>
      <c r="S93" s="890"/>
      <c r="T93" s="1029"/>
      <c r="U93" s="1029"/>
      <c r="V93" s="958"/>
      <c r="W93" s="890"/>
      <c r="X93" s="890"/>
      <c r="Y93" s="890"/>
      <c r="Z93" s="889"/>
      <c r="AA93" s="889"/>
      <c r="AB93" s="890"/>
      <c r="AC93" s="890"/>
      <c r="AD93" s="889"/>
    </row>
    <row r="94" spans="14:30" ht="7.5">
      <c r="N94" s="890"/>
      <c r="O94" s="890"/>
      <c r="P94" s="890"/>
      <c r="Q94" s="890"/>
      <c r="R94" s="890"/>
      <c r="S94" s="890"/>
      <c r="T94" s="1029"/>
      <c r="U94" s="1029"/>
      <c r="V94" s="958"/>
      <c r="W94" s="890"/>
      <c r="X94" s="890"/>
      <c r="Y94" s="890"/>
      <c r="Z94" s="889"/>
      <c r="AA94" s="889"/>
      <c r="AB94" s="890"/>
      <c r="AC94" s="890"/>
      <c r="AD94" s="889"/>
    </row>
    <row r="95" spans="14:30" ht="7.5">
      <c r="N95" s="890"/>
      <c r="O95" s="890"/>
      <c r="P95" s="890"/>
      <c r="Q95" s="890"/>
      <c r="R95" s="890"/>
      <c r="S95" s="890"/>
      <c r="T95" s="1029"/>
      <c r="U95" s="1029"/>
      <c r="V95" s="958"/>
      <c r="W95" s="890"/>
      <c r="X95" s="890"/>
      <c r="Y95" s="890"/>
      <c r="Z95" s="889"/>
      <c r="AA95" s="889"/>
      <c r="AB95" s="890"/>
      <c r="AC95" s="890"/>
      <c r="AD95" s="889"/>
    </row>
    <row r="96" spans="14:30" ht="7.5">
      <c r="N96" s="890"/>
      <c r="O96" s="890"/>
      <c r="P96" s="890"/>
      <c r="Q96" s="890"/>
      <c r="R96" s="890"/>
      <c r="S96" s="890"/>
      <c r="T96" s="1029"/>
      <c r="U96" s="1029"/>
      <c r="V96" s="958"/>
      <c r="W96" s="890"/>
      <c r="X96" s="890"/>
      <c r="Y96" s="890"/>
      <c r="Z96" s="889"/>
      <c r="AA96" s="889"/>
      <c r="AB96" s="890"/>
      <c r="AC96" s="890"/>
      <c r="AD96" s="889"/>
    </row>
    <row r="97" spans="14:30" ht="7.5">
      <c r="N97" s="890"/>
      <c r="O97" s="890"/>
      <c r="P97" s="890"/>
      <c r="Q97" s="890"/>
      <c r="R97" s="890"/>
      <c r="S97" s="890"/>
      <c r="T97" s="1029"/>
      <c r="U97" s="1029"/>
      <c r="V97" s="958"/>
      <c r="W97" s="890"/>
      <c r="X97" s="890"/>
      <c r="Y97" s="890"/>
      <c r="Z97" s="889"/>
      <c r="AA97" s="889"/>
      <c r="AB97" s="890"/>
      <c r="AC97" s="890"/>
      <c r="AD97" s="889"/>
    </row>
    <row r="98" spans="14:30" ht="7.5">
      <c r="N98" s="890"/>
      <c r="O98" s="890"/>
      <c r="P98" s="890"/>
      <c r="Q98" s="890"/>
      <c r="R98" s="890"/>
      <c r="S98" s="890"/>
      <c r="T98" s="1029"/>
      <c r="U98" s="1029"/>
      <c r="V98" s="958"/>
      <c r="W98" s="890"/>
      <c r="X98" s="890"/>
      <c r="Y98" s="890"/>
      <c r="Z98" s="889"/>
      <c r="AA98" s="889"/>
      <c r="AB98" s="890"/>
      <c r="AC98" s="890"/>
      <c r="AD98" s="889"/>
    </row>
    <row r="99" spans="14:30" ht="7.5">
      <c r="N99" s="890"/>
      <c r="O99" s="890"/>
      <c r="P99" s="890"/>
      <c r="Q99" s="890"/>
      <c r="R99" s="890"/>
      <c r="S99" s="890"/>
      <c r="T99" s="1029"/>
      <c r="U99" s="1029"/>
      <c r="V99" s="958"/>
      <c r="W99" s="890"/>
      <c r="X99" s="890"/>
      <c r="Y99" s="890"/>
      <c r="Z99" s="889"/>
      <c r="AA99" s="889"/>
      <c r="AB99" s="890"/>
      <c r="AC99" s="890"/>
      <c r="AD99" s="889"/>
    </row>
    <row r="100" spans="14:30" ht="7.5">
      <c r="N100" s="890"/>
      <c r="O100" s="890"/>
      <c r="P100" s="890"/>
      <c r="Q100" s="890"/>
      <c r="R100" s="890"/>
      <c r="S100" s="890"/>
      <c r="T100" s="1029"/>
      <c r="U100" s="1029"/>
      <c r="V100" s="958"/>
      <c r="W100" s="890"/>
      <c r="X100" s="890"/>
      <c r="Y100" s="890"/>
      <c r="Z100" s="889"/>
      <c r="AA100" s="889"/>
      <c r="AB100" s="890"/>
      <c r="AC100" s="890"/>
      <c r="AD100" s="889"/>
    </row>
    <row r="101" spans="14:30" ht="7.5">
      <c r="N101" s="890"/>
      <c r="O101" s="890"/>
      <c r="P101" s="890"/>
      <c r="Q101" s="890"/>
      <c r="R101" s="890"/>
      <c r="S101" s="890"/>
      <c r="T101" s="1029"/>
      <c r="U101" s="1029"/>
      <c r="V101" s="958"/>
      <c r="W101" s="890"/>
      <c r="X101" s="890"/>
      <c r="Y101" s="890"/>
      <c r="Z101" s="889"/>
      <c r="AA101" s="889"/>
      <c r="AB101" s="890"/>
      <c r="AC101" s="890"/>
      <c r="AD101" s="889"/>
    </row>
    <row r="102" spans="14:30" ht="7.5">
      <c r="N102" s="890"/>
      <c r="O102" s="890"/>
      <c r="P102" s="890"/>
      <c r="Q102" s="890"/>
      <c r="R102" s="890"/>
      <c r="S102" s="890"/>
      <c r="T102" s="1029"/>
      <c r="U102" s="1029"/>
      <c r="V102" s="958"/>
      <c r="W102" s="890"/>
      <c r="X102" s="890"/>
      <c r="Y102" s="890"/>
      <c r="Z102" s="889"/>
      <c r="AA102" s="889"/>
      <c r="AB102" s="890"/>
      <c r="AC102" s="890"/>
      <c r="AD102" s="889"/>
    </row>
    <row r="103" spans="14:30" ht="7.5">
      <c r="N103" s="890"/>
      <c r="O103" s="890"/>
      <c r="P103" s="890"/>
      <c r="Q103" s="890"/>
      <c r="R103" s="890"/>
      <c r="S103" s="890"/>
      <c r="T103" s="1029"/>
      <c r="U103" s="1029"/>
      <c r="V103" s="958"/>
      <c r="W103" s="890"/>
      <c r="X103" s="890"/>
      <c r="Y103" s="890"/>
      <c r="Z103" s="889"/>
      <c r="AA103" s="889"/>
      <c r="AB103" s="890"/>
      <c r="AC103" s="890"/>
      <c r="AD103" s="889"/>
    </row>
    <row r="104" spans="14:30" ht="7.5">
      <c r="N104" s="890"/>
      <c r="O104" s="890"/>
      <c r="P104" s="890"/>
      <c r="Q104" s="890"/>
      <c r="R104" s="890"/>
      <c r="S104" s="890"/>
      <c r="T104" s="1029"/>
      <c r="U104" s="1029"/>
      <c r="V104" s="958"/>
      <c r="W104" s="890"/>
      <c r="X104" s="890"/>
      <c r="Y104" s="890"/>
      <c r="Z104" s="889"/>
      <c r="AA104" s="889"/>
      <c r="AB104" s="890"/>
      <c r="AC104" s="890"/>
      <c r="AD104" s="889"/>
    </row>
    <row r="105" spans="14:30" ht="7.5">
      <c r="N105" s="890"/>
      <c r="O105" s="890"/>
      <c r="P105" s="890"/>
      <c r="Q105" s="890"/>
      <c r="R105" s="890"/>
      <c r="S105" s="890"/>
      <c r="T105" s="1029"/>
      <c r="U105" s="1029"/>
      <c r="V105" s="958"/>
      <c r="W105" s="890"/>
      <c r="X105" s="890"/>
      <c r="Y105" s="890"/>
      <c r="Z105" s="889"/>
      <c r="AA105" s="889"/>
      <c r="AB105" s="890"/>
      <c r="AC105" s="890"/>
      <c r="AD105" s="889"/>
    </row>
    <row r="106" spans="14:30" ht="7.5">
      <c r="N106" s="890"/>
      <c r="O106" s="890"/>
      <c r="P106" s="890"/>
      <c r="Q106" s="890"/>
      <c r="R106" s="890"/>
      <c r="S106" s="890"/>
      <c r="T106" s="1029"/>
      <c r="U106" s="1029"/>
      <c r="V106" s="958"/>
      <c r="W106" s="890"/>
      <c r="X106" s="890"/>
      <c r="Y106" s="890"/>
      <c r="Z106" s="889"/>
      <c r="AA106" s="889"/>
      <c r="AB106" s="890"/>
      <c r="AC106" s="890"/>
      <c r="AD106" s="889"/>
    </row>
    <row r="107" spans="14:30" ht="7.5">
      <c r="N107" s="890"/>
      <c r="O107" s="890"/>
      <c r="P107" s="890"/>
      <c r="Q107" s="890"/>
      <c r="R107" s="890"/>
      <c r="S107" s="890"/>
      <c r="T107" s="1029"/>
      <c r="U107" s="1029"/>
      <c r="V107" s="958"/>
      <c r="W107" s="890"/>
      <c r="X107" s="890"/>
      <c r="Y107" s="890"/>
      <c r="Z107" s="889"/>
      <c r="AA107" s="889"/>
      <c r="AB107" s="890"/>
      <c r="AC107" s="890"/>
      <c r="AD107" s="889"/>
    </row>
    <row r="108" spans="14:30" ht="7.5">
      <c r="N108" s="890"/>
      <c r="O108" s="890"/>
      <c r="P108" s="890"/>
      <c r="Q108" s="890"/>
      <c r="R108" s="890"/>
      <c r="S108" s="890"/>
      <c r="T108" s="1029"/>
      <c r="U108" s="1029"/>
      <c r="V108" s="958"/>
      <c r="W108" s="890"/>
      <c r="X108" s="890"/>
      <c r="Y108" s="890"/>
      <c r="Z108" s="889"/>
      <c r="AA108" s="889"/>
      <c r="AB108" s="890"/>
      <c r="AC108" s="890"/>
      <c r="AD108" s="889"/>
    </row>
    <row r="109" spans="14:30" ht="7.5">
      <c r="N109" s="890"/>
      <c r="O109" s="890"/>
      <c r="P109" s="890"/>
      <c r="Q109" s="890"/>
      <c r="R109" s="890"/>
      <c r="S109" s="890"/>
      <c r="T109" s="1029"/>
      <c r="U109" s="1029"/>
      <c r="V109" s="958"/>
      <c r="W109" s="890"/>
      <c r="X109" s="890"/>
      <c r="Y109" s="890"/>
      <c r="Z109" s="889"/>
      <c r="AA109" s="889"/>
      <c r="AB109" s="890"/>
      <c r="AC109" s="890"/>
      <c r="AD109" s="889"/>
    </row>
    <row r="110" spans="14:30" ht="7.5">
      <c r="N110" s="890"/>
      <c r="O110" s="890"/>
      <c r="P110" s="890"/>
      <c r="Q110" s="890"/>
      <c r="R110" s="890"/>
      <c r="S110" s="890"/>
      <c r="T110" s="1029"/>
      <c r="U110" s="1029"/>
      <c r="V110" s="958"/>
      <c r="W110" s="890"/>
      <c r="X110" s="890"/>
      <c r="Y110" s="890"/>
      <c r="Z110" s="889"/>
      <c r="AA110" s="889"/>
      <c r="AB110" s="890"/>
      <c r="AC110" s="890"/>
      <c r="AD110" s="889"/>
    </row>
    <row r="111" spans="14:30" ht="7.5">
      <c r="N111" s="890"/>
      <c r="O111" s="890"/>
      <c r="P111" s="890"/>
      <c r="Q111" s="890"/>
      <c r="R111" s="890"/>
      <c r="S111" s="890"/>
      <c r="T111" s="1029"/>
      <c r="U111" s="1029"/>
      <c r="V111" s="958"/>
      <c r="W111" s="890"/>
      <c r="X111" s="890"/>
      <c r="Y111" s="890"/>
      <c r="Z111" s="889"/>
      <c r="AA111" s="889"/>
      <c r="AB111" s="890"/>
      <c r="AC111" s="890"/>
      <c r="AD111" s="889"/>
    </row>
    <row r="112" spans="14:30" ht="7.5">
      <c r="N112" s="890"/>
      <c r="O112" s="890"/>
      <c r="P112" s="890"/>
      <c r="Q112" s="890"/>
      <c r="R112" s="890"/>
      <c r="S112" s="890"/>
      <c r="T112" s="1029"/>
      <c r="U112" s="1029"/>
      <c r="V112" s="958"/>
      <c r="W112" s="890"/>
      <c r="X112" s="890"/>
      <c r="Y112" s="890"/>
      <c r="Z112" s="889"/>
      <c r="AA112" s="889"/>
      <c r="AB112" s="890"/>
      <c r="AC112" s="890"/>
      <c r="AD112" s="889"/>
    </row>
    <row r="113" spans="14:30" ht="7.5">
      <c r="N113" s="890"/>
      <c r="O113" s="890"/>
      <c r="P113" s="890"/>
      <c r="Q113" s="890"/>
      <c r="R113" s="890"/>
      <c r="S113" s="890"/>
      <c r="T113" s="1029"/>
      <c r="U113" s="1029"/>
      <c r="V113" s="958"/>
      <c r="W113" s="890"/>
      <c r="X113" s="890"/>
      <c r="Y113" s="890"/>
      <c r="Z113" s="889"/>
      <c r="AA113" s="889"/>
      <c r="AB113" s="890"/>
      <c r="AC113" s="890"/>
      <c r="AD113" s="889"/>
    </row>
    <row r="114" spans="14:30" ht="7.5">
      <c r="N114" s="890"/>
      <c r="O114" s="890"/>
      <c r="P114" s="890"/>
      <c r="Q114" s="890"/>
      <c r="R114" s="890"/>
      <c r="S114" s="890"/>
      <c r="T114" s="1029"/>
      <c r="U114" s="1029"/>
      <c r="V114" s="958"/>
      <c r="W114" s="890"/>
      <c r="X114" s="890"/>
      <c r="Y114" s="890"/>
      <c r="Z114" s="889"/>
      <c r="AA114" s="889"/>
      <c r="AB114" s="890"/>
      <c r="AC114" s="890"/>
      <c r="AD114" s="889"/>
    </row>
    <row r="115" spans="14:30" ht="7.5">
      <c r="N115" s="890"/>
      <c r="O115" s="890"/>
      <c r="P115" s="890"/>
      <c r="Q115" s="890"/>
      <c r="R115" s="890"/>
      <c r="S115" s="890"/>
      <c r="T115" s="1029"/>
      <c r="U115" s="1029"/>
      <c r="V115" s="958"/>
      <c r="W115" s="890"/>
      <c r="X115" s="890"/>
      <c r="Y115" s="890"/>
      <c r="Z115" s="889"/>
      <c r="AA115" s="889"/>
      <c r="AB115" s="890"/>
      <c r="AC115" s="890"/>
      <c r="AD115" s="889"/>
    </row>
    <row r="116" spans="14:30" ht="7.5">
      <c r="N116" s="890"/>
      <c r="O116" s="890"/>
      <c r="P116" s="890"/>
      <c r="Q116" s="890"/>
      <c r="R116" s="890"/>
      <c r="S116" s="890"/>
      <c r="T116" s="1029"/>
      <c r="U116" s="1029"/>
      <c r="V116" s="958"/>
      <c r="W116" s="890"/>
      <c r="X116" s="890"/>
      <c r="Y116" s="890"/>
      <c r="Z116" s="889"/>
      <c r="AA116" s="889"/>
      <c r="AB116" s="890"/>
      <c r="AC116" s="890"/>
      <c r="AD116" s="889"/>
    </row>
    <row r="117" spans="14:30" ht="7.5">
      <c r="N117" s="890"/>
      <c r="O117" s="890"/>
      <c r="P117" s="890"/>
      <c r="Q117" s="890"/>
      <c r="R117" s="890"/>
      <c r="S117" s="890"/>
      <c r="T117" s="1029"/>
      <c r="U117" s="1029"/>
      <c r="V117" s="958"/>
      <c r="W117" s="890"/>
      <c r="X117" s="890"/>
      <c r="Y117" s="890"/>
      <c r="Z117" s="889"/>
      <c r="AA117" s="889"/>
      <c r="AB117" s="890"/>
      <c r="AC117" s="890"/>
      <c r="AD117" s="889"/>
    </row>
    <row r="118" spans="14:30" ht="7.5">
      <c r="N118" s="890"/>
      <c r="O118" s="890"/>
      <c r="P118" s="890"/>
      <c r="Q118" s="890"/>
      <c r="R118" s="890"/>
      <c r="S118" s="890"/>
      <c r="T118" s="1029"/>
      <c r="U118" s="1029"/>
      <c r="V118" s="958"/>
      <c r="W118" s="890"/>
      <c r="X118" s="890"/>
      <c r="Y118" s="890"/>
      <c r="Z118" s="889"/>
      <c r="AA118" s="889"/>
      <c r="AB118" s="890"/>
      <c r="AC118" s="890"/>
      <c r="AD118" s="889"/>
    </row>
    <row r="119" spans="14:30" ht="7.5">
      <c r="N119" s="890"/>
      <c r="O119" s="890"/>
      <c r="P119" s="890"/>
      <c r="Q119" s="890"/>
      <c r="R119" s="890"/>
      <c r="S119" s="890"/>
      <c r="T119" s="1029"/>
      <c r="U119" s="1029"/>
      <c r="V119" s="958"/>
      <c r="W119" s="890"/>
      <c r="X119" s="890"/>
      <c r="Y119" s="890"/>
      <c r="Z119" s="889"/>
      <c r="AA119" s="889"/>
      <c r="AB119" s="890"/>
      <c r="AC119" s="890"/>
      <c r="AD119" s="889"/>
    </row>
    <row r="120" spans="14:30" ht="7.5">
      <c r="N120" s="890"/>
      <c r="O120" s="890"/>
      <c r="P120" s="890"/>
      <c r="Q120" s="890"/>
      <c r="R120" s="890"/>
      <c r="S120" s="890"/>
      <c r="T120" s="1029"/>
      <c r="U120" s="1029"/>
      <c r="V120" s="958"/>
      <c r="W120" s="890"/>
      <c r="X120" s="890"/>
      <c r="Y120" s="890"/>
      <c r="Z120" s="889"/>
      <c r="AA120" s="889"/>
      <c r="AB120" s="890"/>
      <c r="AC120" s="890"/>
      <c r="AD120" s="889"/>
    </row>
    <row r="121" spans="14:30" ht="7.5">
      <c r="N121" s="890"/>
      <c r="O121" s="890"/>
      <c r="P121" s="890"/>
      <c r="Q121" s="890"/>
      <c r="R121" s="890"/>
      <c r="S121" s="890"/>
      <c r="T121" s="1029"/>
      <c r="U121" s="1029"/>
      <c r="V121" s="958"/>
      <c r="W121" s="890"/>
      <c r="X121" s="890"/>
      <c r="Y121" s="890"/>
      <c r="Z121" s="889"/>
      <c r="AA121" s="889"/>
      <c r="AB121" s="890"/>
      <c r="AC121" s="890"/>
      <c r="AD121" s="889"/>
    </row>
    <row r="122" spans="14:30" ht="7.5">
      <c r="N122" s="890"/>
      <c r="O122" s="890"/>
      <c r="P122" s="890"/>
      <c r="Q122" s="890"/>
      <c r="R122" s="890"/>
      <c r="S122" s="890"/>
      <c r="T122" s="1029"/>
      <c r="U122" s="1029"/>
      <c r="V122" s="958"/>
      <c r="W122" s="890"/>
      <c r="X122" s="890"/>
      <c r="Y122" s="890"/>
      <c r="Z122" s="889"/>
      <c r="AA122" s="889"/>
      <c r="AB122" s="890"/>
      <c r="AC122" s="890"/>
      <c r="AD122" s="889"/>
    </row>
    <row r="123" spans="14:30" ht="7.5">
      <c r="N123" s="890"/>
      <c r="O123" s="890"/>
      <c r="P123" s="890"/>
      <c r="Q123" s="890"/>
      <c r="R123" s="890"/>
      <c r="S123" s="890"/>
      <c r="T123" s="1029"/>
      <c r="U123" s="1029"/>
      <c r="V123" s="958"/>
      <c r="W123" s="890"/>
      <c r="X123" s="890"/>
      <c r="Y123" s="890"/>
      <c r="Z123" s="889"/>
      <c r="AA123" s="889"/>
      <c r="AB123" s="890"/>
      <c r="AC123" s="890"/>
      <c r="AD123" s="889"/>
    </row>
    <row r="124" spans="14:30" ht="7.5">
      <c r="N124" s="890"/>
      <c r="O124" s="890"/>
      <c r="P124" s="890"/>
      <c r="Q124" s="890"/>
      <c r="R124" s="890"/>
      <c r="S124" s="890"/>
      <c r="T124" s="1029"/>
      <c r="U124" s="1029"/>
      <c r="V124" s="958"/>
      <c r="W124" s="890"/>
      <c r="X124" s="890"/>
      <c r="Y124" s="890"/>
      <c r="Z124" s="889"/>
      <c r="AA124" s="889"/>
      <c r="AB124" s="890"/>
      <c r="AC124" s="890"/>
      <c r="AD124" s="889"/>
    </row>
    <row r="125" spans="14:30" ht="7.5">
      <c r="N125" s="890"/>
      <c r="O125" s="890"/>
      <c r="P125" s="890"/>
      <c r="Q125" s="890"/>
      <c r="R125" s="890"/>
      <c r="S125" s="890"/>
      <c r="T125" s="1029"/>
      <c r="U125" s="1029"/>
      <c r="V125" s="958"/>
      <c r="W125" s="890"/>
      <c r="X125" s="890"/>
      <c r="Y125" s="890"/>
      <c r="Z125" s="889"/>
      <c r="AA125" s="889"/>
      <c r="AB125" s="890"/>
      <c r="AC125" s="890"/>
      <c r="AD125" s="889"/>
    </row>
    <row r="126" spans="14:30" ht="7.5">
      <c r="N126" s="890"/>
      <c r="O126" s="890"/>
      <c r="P126" s="890"/>
      <c r="Q126" s="890"/>
      <c r="R126" s="890"/>
      <c r="S126" s="890"/>
      <c r="T126" s="1029"/>
      <c r="U126" s="1029"/>
      <c r="V126" s="958"/>
      <c r="W126" s="890"/>
      <c r="X126" s="890"/>
      <c r="Y126" s="890"/>
      <c r="Z126" s="889"/>
      <c r="AA126" s="889"/>
      <c r="AB126" s="890"/>
      <c r="AC126" s="890"/>
      <c r="AD126" s="889"/>
    </row>
    <row r="127" spans="14:30" ht="7.5">
      <c r="N127" s="890"/>
      <c r="O127" s="890"/>
      <c r="P127" s="890"/>
      <c r="Q127" s="890"/>
      <c r="R127" s="890"/>
      <c r="S127" s="890"/>
      <c r="T127" s="1029"/>
      <c r="U127" s="1029"/>
      <c r="V127" s="958"/>
      <c r="W127" s="890"/>
      <c r="X127" s="890"/>
      <c r="Y127" s="890"/>
      <c r="Z127" s="889"/>
      <c r="AA127" s="889"/>
      <c r="AB127" s="890"/>
      <c r="AC127" s="890"/>
      <c r="AD127" s="889"/>
    </row>
    <row r="128" spans="14:30" ht="7.5">
      <c r="N128" s="890"/>
      <c r="O128" s="890"/>
      <c r="P128" s="890"/>
      <c r="Q128" s="890"/>
      <c r="R128" s="890"/>
      <c r="S128" s="890"/>
      <c r="T128" s="1029"/>
      <c r="U128" s="1029"/>
      <c r="V128" s="958"/>
      <c r="W128" s="890"/>
      <c r="X128" s="890"/>
      <c r="Y128" s="890"/>
      <c r="Z128" s="889"/>
      <c r="AA128" s="889"/>
      <c r="AB128" s="890"/>
      <c r="AC128" s="890"/>
      <c r="AD128" s="889"/>
    </row>
    <row r="129" spans="14:30" ht="7.5">
      <c r="N129" s="890"/>
      <c r="O129" s="890"/>
      <c r="P129" s="890"/>
      <c r="Q129" s="890"/>
      <c r="R129" s="890"/>
      <c r="S129" s="890"/>
      <c r="T129" s="1029"/>
      <c r="U129" s="1029"/>
      <c r="V129" s="958"/>
      <c r="W129" s="890"/>
      <c r="X129" s="890"/>
      <c r="Y129" s="890"/>
      <c r="Z129" s="889"/>
      <c r="AA129" s="889"/>
      <c r="AB129" s="890"/>
      <c r="AC129" s="890"/>
      <c r="AD129" s="889"/>
    </row>
    <row r="130" spans="14:30" ht="7.5">
      <c r="N130" s="890"/>
      <c r="O130" s="890"/>
      <c r="P130" s="890"/>
      <c r="Q130" s="890"/>
      <c r="R130" s="890"/>
      <c r="S130" s="890"/>
      <c r="T130" s="1029"/>
      <c r="U130" s="1029"/>
      <c r="V130" s="958"/>
      <c r="W130" s="890"/>
      <c r="X130" s="890"/>
      <c r="Y130" s="890"/>
      <c r="Z130" s="889"/>
      <c r="AA130" s="889"/>
      <c r="AB130" s="890"/>
      <c r="AC130" s="890"/>
      <c r="AD130" s="889"/>
    </row>
    <row r="131" spans="14:30" ht="7.5">
      <c r="N131" s="890"/>
      <c r="O131" s="890"/>
      <c r="P131" s="890"/>
      <c r="Q131" s="890"/>
      <c r="R131" s="890"/>
      <c r="S131" s="890"/>
      <c r="T131" s="1029"/>
      <c r="U131" s="1029"/>
      <c r="V131" s="958"/>
      <c r="W131" s="890"/>
      <c r="X131" s="890"/>
      <c r="Y131" s="890"/>
      <c r="Z131" s="889"/>
      <c r="AA131" s="889"/>
      <c r="AB131" s="890"/>
      <c r="AC131" s="890"/>
      <c r="AD131" s="889"/>
    </row>
    <row r="132" spans="14:30" ht="7.5">
      <c r="N132" s="890"/>
      <c r="O132" s="890"/>
      <c r="P132" s="890"/>
      <c r="Q132" s="890"/>
      <c r="R132" s="890"/>
      <c r="S132" s="890"/>
      <c r="T132" s="1029"/>
      <c r="U132" s="1029"/>
      <c r="V132" s="958"/>
      <c r="W132" s="890"/>
      <c r="X132" s="890"/>
      <c r="Y132" s="890"/>
      <c r="Z132" s="889"/>
      <c r="AA132" s="889"/>
      <c r="AB132" s="890"/>
      <c r="AC132" s="890"/>
      <c r="AD132" s="889"/>
    </row>
    <row r="133" spans="14:30" ht="7.5">
      <c r="N133" s="890"/>
      <c r="O133" s="890"/>
      <c r="P133" s="890"/>
      <c r="Q133" s="890"/>
      <c r="R133" s="890"/>
      <c r="S133" s="890"/>
      <c r="T133" s="1029"/>
      <c r="U133" s="1029"/>
      <c r="V133" s="958"/>
      <c r="W133" s="890"/>
      <c r="X133" s="890"/>
      <c r="Y133" s="890"/>
      <c r="Z133" s="889"/>
      <c r="AA133" s="889"/>
      <c r="AB133" s="890"/>
      <c r="AC133" s="890"/>
      <c r="AD133" s="889"/>
    </row>
    <row r="134" spans="14:30" ht="7.5">
      <c r="N134" s="890"/>
      <c r="O134" s="890"/>
      <c r="P134" s="890"/>
      <c r="Q134" s="890"/>
      <c r="R134" s="890"/>
      <c r="S134" s="890"/>
      <c r="T134" s="1029"/>
      <c r="U134" s="1029"/>
      <c r="V134" s="958"/>
      <c r="W134" s="890"/>
      <c r="X134" s="890"/>
      <c r="Y134" s="890"/>
      <c r="Z134" s="889"/>
      <c r="AA134" s="889"/>
      <c r="AB134" s="890"/>
      <c r="AC134" s="890"/>
      <c r="AD134" s="889"/>
    </row>
    <row r="135" spans="14:30" ht="7.5">
      <c r="N135" s="890"/>
      <c r="O135" s="890"/>
      <c r="P135" s="890"/>
      <c r="Q135" s="890"/>
      <c r="R135" s="890"/>
      <c r="S135" s="890"/>
      <c r="T135" s="1029"/>
      <c r="U135" s="1029"/>
      <c r="V135" s="958"/>
      <c r="W135" s="890"/>
      <c r="X135" s="890"/>
      <c r="Y135" s="890"/>
      <c r="Z135" s="889"/>
      <c r="AA135" s="889"/>
      <c r="AB135" s="890"/>
      <c r="AC135" s="890"/>
      <c r="AD135" s="889"/>
    </row>
    <row r="136" spans="14:30" ht="7.5">
      <c r="N136" s="890"/>
      <c r="O136" s="890"/>
      <c r="P136" s="890"/>
      <c r="Q136" s="890"/>
      <c r="R136" s="890"/>
      <c r="S136" s="890"/>
      <c r="T136" s="1029"/>
      <c r="U136" s="1029"/>
      <c r="V136" s="958"/>
      <c r="W136" s="890"/>
      <c r="X136" s="890"/>
      <c r="Y136" s="890"/>
      <c r="Z136" s="889"/>
      <c r="AA136" s="889"/>
      <c r="AB136" s="890"/>
      <c r="AC136" s="890"/>
      <c r="AD136" s="889"/>
    </row>
    <row r="137" spans="14:30" ht="7.5">
      <c r="N137" s="890"/>
      <c r="O137" s="890"/>
      <c r="P137" s="890"/>
      <c r="Q137" s="890"/>
      <c r="R137" s="890"/>
      <c r="S137" s="890"/>
      <c r="T137" s="1029"/>
      <c r="U137" s="1029"/>
      <c r="V137" s="958"/>
      <c r="W137" s="890"/>
      <c r="X137" s="890"/>
      <c r="Y137" s="890"/>
      <c r="Z137" s="889"/>
      <c r="AA137" s="889"/>
      <c r="AB137" s="890"/>
      <c r="AC137" s="890"/>
      <c r="AD137" s="889"/>
    </row>
    <row r="138" spans="14:30" ht="7.5">
      <c r="N138" s="890"/>
      <c r="O138" s="890"/>
      <c r="P138" s="890"/>
      <c r="Q138" s="890"/>
      <c r="R138" s="890"/>
      <c r="S138" s="890"/>
      <c r="T138" s="1029"/>
      <c r="U138" s="1029"/>
      <c r="V138" s="958"/>
      <c r="W138" s="890"/>
      <c r="X138" s="890"/>
      <c r="Y138" s="890"/>
      <c r="Z138" s="889"/>
      <c r="AA138" s="889"/>
      <c r="AB138" s="890"/>
      <c r="AC138" s="890"/>
      <c r="AD138" s="889"/>
    </row>
    <row r="139" spans="14:30" ht="7.5">
      <c r="N139" s="890"/>
      <c r="O139" s="890"/>
      <c r="P139" s="890"/>
      <c r="Q139" s="890"/>
      <c r="R139" s="890"/>
      <c r="S139" s="890"/>
      <c r="T139" s="1029"/>
      <c r="U139" s="1029"/>
      <c r="V139" s="958"/>
      <c r="W139" s="890"/>
      <c r="X139" s="890"/>
      <c r="Y139" s="890"/>
      <c r="Z139" s="889"/>
      <c r="AA139" s="889"/>
      <c r="AB139" s="890"/>
      <c r="AC139" s="890"/>
      <c r="AD139" s="889"/>
    </row>
    <row r="140" spans="14:30" ht="7.5">
      <c r="N140" s="890"/>
      <c r="O140" s="890"/>
      <c r="P140" s="890"/>
      <c r="Q140" s="890"/>
      <c r="R140" s="890"/>
      <c r="S140" s="890"/>
      <c r="T140" s="1029"/>
      <c r="U140" s="1029"/>
      <c r="V140" s="958"/>
      <c r="W140" s="890"/>
      <c r="X140" s="890"/>
      <c r="Y140" s="890"/>
      <c r="Z140" s="889"/>
      <c r="AA140" s="889"/>
      <c r="AB140" s="890"/>
      <c r="AC140" s="890"/>
      <c r="AD140" s="889"/>
    </row>
    <row r="141" spans="14:30" ht="7.5">
      <c r="N141" s="890"/>
      <c r="O141" s="890"/>
      <c r="P141" s="890"/>
      <c r="Q141" s="890"/>
      <c r="R141" s="890"/>
      <c r="S141" s="890"/>
      <c r="T141" s="1029"/>
      <c r="U141" s="1029"/>
      <c r="V141" s="958"/>
      <c r="W141" s="890"/>
      <c r="X141" s="890"/>
      <c r="Y141" s="890"/>
      <c r="Z141" s="889"/>
      <c r="AA141" s="889"/>
      <c r="AB141" s="890"/>
      <c r="AC141" s="890"/>
      <c r="AD141" s="889"/>
    </row>
    <row r="142" spans="14:30" ht="7.5">
      <c r="N142" s="890"/>
      <c r="O142" s="890"/>
      <c r="P142" s="890"/>
      <c r="Q142" s="890"/>
      <c r="R142" s="890"/>
      <c r="S142" s="890"/>
      <c r="T142" s="1029"/>
      <c r="U142" s="1029"/>
      <c r="V142" s="958"/>
      <c r="W142" s="890"/>
      <c r="X142" s="890"/>
      <c r="Y142" s="890"/>
      <c r="Z142" s="889"/>
      <c r="AA142" s="889"/>
      <c r="AB142" s="890"/>
      <c r="AC142" s="890"/>
      <c r="AD142" s="889"/>
    </row>
    <row r="143" spans="14:30" ht="7.5">
      <c r="N143" s="890"/>
      <c r="O143" s="890"/>
      <c r="P143" s="890"/>
      <c r="Q143" s="890"/>
      <c r="R143" s="890"/>
      <c r="S143" s="890"/>
      <c r="T143" s="1029"/>
      <c r="U143" s="1029"/>
      <c r="V143" s="958"/>
      <c r="W143" s="890"/>
      <c r="X143" s="890"/>
      <c r="Y143" s="890"/>
      <c r="Z143" s="889"/>
      <c r="AA143" s="889"/>
      <c r="AB143" s="890"/>
      <c r="AC143" s="890"/>
      <c r="AD143" s="889"/>
    </row>
    <row r="144" spans="14:30" ht="7.5">
      <c r="N144" s="890"/>
      <c r="O144" s="890"/>
      <c r="P144" s="890"/>
      <c r="Q144" s="890"/>
      <c r="R144" s="890"/>
      <c r="S144" s="890"/>
      <c r="T144" s="1029"/>
      <c r="U144" s="1029"/>
      <c r="V144" s="958"/>
      <c r="W144" s="890"/>
      <c r="X144" s="890"/>
      <c r="Y144" s="890"/>
      <c r="Z144" s="889"/>
      <c r="AA144" s="889"/>
      <c r="AB144" s="890"/>
      <c r="AC144" s="890"/>
      <c r="AD144" s="889"/>
    </row>
    <row r="145" spans="14:30" ht="7.5">
      <c r="N145" s="890"/>
      <c r="O145" s="890"/>
      <c r="P145" s="890"/>
      <c r="Q145" s="890"/>
      <c r="R145" s="890"/>
      <c r="S145" s="890"/>
      <c r="T145" s="1029"/>
      <c r="U145" s="1029"/>
      <c r="V145" s="958"/>
      <c r="W145" s="890"/>
      <c r="X145" s="890"/>
      <c r="Y145" s="890"/>
      <c r="Z145" s="889"/>
      <c r="AA145" s="889"/>
      <c r="AB145" s="890"/>
      <c r="AC145" s="890"/>
      <c r="AD145" s="889"/>
    </row>
    <row r="146" spans="14:30" ht="7.5">
      <c r="N146" s="890"/>
      <c r="O146" s="890"/>
      <c r="P146" s="890"/>
      <c r="Q146" s="890"/>
      <c r="R146" s="890"/>
      <c r="S146" s="890"/>
      <c r="T146" s="1029"/>
      <c r="U146" s="1029"/>
      <c r="V146" s="958"/>
      <c r="W146" s="890"/>
      <c r="X146" s="890"/>
      <c r="Y146" s="890"/>
      <c r="Z146" s="889"/>
      <c r="AA146" s="889"/>
      <c r="AB146" s="890"/>
      <c r="AC146" s="890"/>
      <c r="AD146" s="889"/>
    </row>
    <row r="147" spans="14:30" ht="7.5">
      <c r="N147" s="890"/>
      <c r="O147" s="890"/>
      <c r="P147" s="890"/>
      <c r="Q147" s="890"/>
      <c r="R147" s="890"/>
      <c r="S147" s="890"/>
      <c r="T147" s="1029"/>
      <c r="U147" s="1029"/>
      <c r="V147" s="958"/>
      <c r="W147" s="890"/>
      <c r="X147" s="890"/>
      <c r="Y147" s="890"/>
      <c r="Z147" s="889"/>
      <c r="AA147" s="889"/>
      <c r="AB147" s="890"/>
      <c r="AC147" s="890"/>
      <c r="AD147" s="889"/>
    </row>
    <row r="148" spans="14:30" ht="7.5">
      <c r="N148" s="890"/>
      <c r="O148" s="890"/>
      <c r="P148" s="890"/>
      <c r="Q148" s="890"/>
      <c r="R148" s="890"/>
      <c r="S148" s="890"/>
      <c r="T148" s="1029"/>
      <c r="U148" s="1029"/>
      <c r="V148" s="958"/>
      <c r="W148" s="890"/>
      <c r="X148" s="890"/>
      <c r="Y148" s="890"/>
      <c r="Z148" s="889"/>
      <c r="AA148" s="889"/>
      <c r="AB148" s="890"/>
      <c r="AC148" s="890"/>
      <c r="AD148" s="889"/>
    </row>
    <row r="149" spans="14:30" ht="7.5">
      <c r="N149" s="890"/>
      <c r="O149" s="890"/>
      <c r="P149" s="890"/>
      <c r="Q149" s="890"/>
      <c r="R149" s="890"/>
      <c r="S149" s="890"/>
      <c r="T149" s="1029"/>
      <c r="U149" s="1029"/>
      <c r="V149" s="958"/>
      <c r="W149" s="890"/>
      <c r="X149" s="890"/>
      <c r="Y149" s="890"/>
      <c r="Z149" s="889"/>
      <c r="AA149" s="889"/>
      <c r="AB149" s="890"/>
      <c r="AC149" s="890"/>
      <c r="AD149" s="889"/>
    </row>
    <row r="150" spans="14:30" ht="7.5">
      <c r="N150" s="890"/>
      <c r="O150" s="890"/>
      <c r="P150" s="890"/>
      <c r="Q150" s="890"/>
      <c r="R150" s="890"/>
      <c r="S150" s="890"/>
      <c r="T150" s="1029"/>
      <c r="U150" s="1029"/>
      <c r="V150" s="958"/>
      <c r="W150" s="890"/>
      <c r="X150" s="890"/>
      <c r="Y150" s="890"/>
      <c r="Z150" s="889"/>
      <c r="AA150" s="889"/>
      <c r="AB150" s="890"/>
      <c r="AC150" s="890"/>
      <c r="AD150" s="889"/>
    </row>
    <row r="151" spans="14:30" ht="7.5">
      <c r="N151" s="890"/>
      <c r="O151" s="890"/>
      <c r="P151" s="890"/>
      <c r="Q151" s="890"/>
      <c r="R151" s="890"/>
      <c r="S151" s="890"/>
      <c r="T151" s="1029"/>
      <c r="U151" s="1029"/>
      <c r="V151" s="958"/>
      <c r="W151" s="890"/>
      <c r="X151" s="890"/>
      <c r="Y151" s="890"/>
      <c r="Z151" s="889"/>
      <c r="AA151" s="889"/>
      <c r="AB151" s="890"/>
      <c r="AC151" s="890"/>
      <c r="AD151" s="889"/>
    </row>
    <row r="152" spans="14:30" ht="7.5">
      <c r="N152" s="890"/>
      <c r="O152" s="890"/>
      <c r="P152" s="890"/>
      <c r="Q152" s="890"/>
      <c r="R152" s="890"/>
      <c r="S152" s="890"/>
      <c r="T152" s="1029"/>
      <c r="U152" s="1029"/>
      <c r="V152" s="958"/>
      <c r="W152" s="890"/>
      <c r="X152" s="890"/>
      <c r="Y152" s="890"/>
      <c r="Z152" s="889"/>
      <c r="AA152" s="889"/>
      <c r="AB152" s="890"/>
      <c r="AC152" s="890"/>
      <c r="AD152" s="889"/>
    </row>
    <row r="153" spans="14:30" ht="7.5">
      <c r="N153" s="890"/>
      <c r="O153" s="890"/>
      <c r="P153" s="890"/>
      <c r="Q153" s="890"/>
      <c r="R153" s="890"/>
      <c r="S153" s="890"/>
      <c r="T153" s="1029"/>
      <c r="U153" s="1029"/>
      <c r="V153" s="958"/>
      <c r="W153" s="890"/>
      <c r="X153" s="890"/>
      <c r="Y153" s="890"/>
      <c r="Z153" s="889"/>
      <c r="AA153" s="889"/>
      <c r="AB153" s="890"/>
      <c r="AC153" s="890"/>
      <c r="AD153" s="889"/>
    </row>
    <row r="154" spans="14:30" ht="7.5">
      <c r="N154" s="890"/>
      <c r="O154" s="890"/>
      <c r="P154" s="890"/>
      <c r="Q154" s="890"/>
      <c r="R154" s="890"/>
      <c r="S154" s="890"/>
      <c r="T154" s="1029"/>
      <c r="U154" s="1029"/>
      <c r="V154" s="958"/>
      <c r="W154" s="890"/>
      <c r="X154" s="890"/>
      <c r="Y154" s="890"/>
      <c r="Z154" s="889"/>
      <c r="AA154" s="889"/>
      <c r="AB154" s="890"/>
      <c r="AC154" s="890"/>
      <c r="AD154" s="889"/>
    </row>
    <row r="155" spans="14:30" ht="7.5">
      <c r="N155" s="890"/>
      <c r="O155" s="890"/>
      <c r="P155" s="890"/>
      <c r="Q155" s="890"/>
      <c r="R155" s="890"/>
      <c r="S155" s="890"/>
      <c r="T155" s="1029"/>
      <c r="U155" s="1029"/>
      <c r="V155" s="958"/>
      <c r="W155" s="890"/>
      <c r="X155" s="890"/>
      <c r="Y155" s="890"/>
      <c r="Z155" s="889"/>
      <c r="AA155" s="889"/>
      <c r="AB155" s="890"/>
      <c r="AC155" s="890"/>
      <c r="AD155" s="889"/>
    </row>
    <row r="156" spans="14:30" ht="7.5">
      <c r="N156" s="890"/>
      <c r="O156" s="890"/>
      <c r="P156" s="890"/>
      <c r="Q156" s="890"/>
      <c r="R156" s="890"/>
      <c r="S156" s="890"/>
      <c r="T156" s="1029"/>
      <c r="U156" s="1029"/>
      <c r="V156" s="958"/>
      <c r="W156" s="890"/>
      <c r="X156" s="890"/>
      <c r="Y156" s="890"/>
      <c r="Z156" s="889"/>
      <c r="AA156" s="889"/>
      <c r="AB156" s="890"/>
      <c r="AC156" s="890"/>
      <c r="AD156" s="889"/>
    </row>
    <row r="157" spans="14:30" ht="7.5">
      <c r="N157" s="890"/>
      <c r="O157" s="890"/>
      <c r="P157" s="890"/>
      <c r="Q157" s="890"/>
      <c r="R157" s="890"/>
      <c r="S157" s="890"/>
      <c r="T157" s="1029"/>
      <c r="U157" s="1029"/>
      <c r="V157" s="958"/>
      <c r="W157" s="890"/>
      <c r="X157" s="890"/>
      <c r="Y157" s="890"/>
      <c r="Z157" s="889"/>
      <c r="AA157" s="889"/>
      <c r="AB157" s="890"/>
      <c r="AC157" s="890"/>
      <c r="AD157" s="889"/>
    </row>
    <row r="158" spans="14:30" ht="7.5">
      <c r="N158" s="890"/>
      <c r="O158" s="890"/>
      <c r="P158" s="890"/>
      <c r="Q158" s="890"/>
      <c r="R158" s="890"/>
      <c r="S158" s="890"/>
      <c r="T158" s="1029"/>
      <c r="U158" s="1029"/>
      <c r="V158" s="958"/>
      <c r="W158" s="890"/>
      <c r="X158" s="890"/>
      <c r="Y158" s="890"/>
      <c r="Z158" s="889"/>
      <c r="AA158" s="889"/>
      <c r="AB158" s="890"/>
      <c r="AC158" s="890"/>
      <c r="AD158" s="889"/>
    </row>
    <row r="159" spans="14:30" ht="7.5">
      <c r="N159" s="890"/>
      <c r="O159" s="890"/>
      <c r="P159" s="890"/>
      <c r="Q159" s="890"/>
      <c r="R159" s="890"/>
      <c r="S159" s="890"/>
      <c r="T159" s="1029"/>
      <c r="U159" s="1029"/>
      <c r="V159" s="958"/>
      <c r="W159" s="890"/>
      <c r="X159" s="890"/>
      <c r="Y159" s="890"/>
      <c r="Z159" s="889"/>
      <c r="AA159" s="889"/>
      <c r="AB159" s="890"/>
      <c r="AC159" s="890"/>
      <c r="AD159" s="889"/>
    </row>
    <row r="160" spans="14:30" ht="7.5">
      <c r="N160" s="890"/>
      <c r="O160" s="890"/>
      <c r="P160" s="890"/>
      <c r="Q160" s="890"/>
      <c r="R160" s="890"/>
      <c r="S160" s="890"/>
      <c r="T160" s="1029"/>
      <c r="U160" s="1029"/>
      <c r="V160" s="958"/>
      <c r="W160" s="890"/>
      <c r="X160" s="890"/>
      <c r="Y160" s="890"/>
      <c r="Z160" s="889"/>
      <c r="AA160" s="889"/>
      <c r="AB160" s="890"/>
      <c r="AC160" s="890"/>
      <c r="AD160" s="889"/>
    </row>
    <row r="161" spans="14:30" ht="7.5">
      <c r="N161" s="890"/>
      <c r="O161" s="890"/>
      <c r="P161" s="890"/>
      <c r="Q161" s="890"/>
      <c r="R161" s="890"/>
      <c r="S161" s="890"/>
      <c r="T161" s="1029"/>
      <c r="U161" s="1029"/>
      <c r="V161" s="958"/>
      <c r="W161" s="890"/>
      <c r="X161" s="890"/>
      <c r="Y161" s="890"/>
      <c r="Z161" s="889"/>
      <c r="AA161" s="889"/>
      <c r="AB161" s="890"/>
      <c r="AC161" s="890"/>
      <c r="AD161" s="889"/>
    </row>
    <row r="162" spans="14:30" ht="7.5">
      <c r="N162" s="890"/>
      <c r="O162" s="890"/>
      <c r="P162" s="890"/>
      <c r="Q162" s="890"/>
      <c r="R162" s="890"/>
      <c r="S162" s="890"/>
      <c r="T162" s="1029"/>
      <c r="U162" s="1029"/>
      <c r="V162" s="958"/>
      <c r="W162" s="890"/>
      <c r="X162" s="890"/>
      <c r="Y162" s="890"/>
      <c r="Z162" s="889"/>
      <c r="AA162" s="889"/>
      <c r="AB162" s="890"/>
      <c r="AC162" s="890"/>
      <c r="AD162" s="889"/>
    </row>
    <row r="163" spans="14:30" ht="7.5">
      <c r="N163" s="890"/>
      <c r="O163" s="890"/>
      <c r="P163" s="890"/>
      <c r="Q163" s="890"/>
      <c r="R163" s="890"/>
      <c r="S163" s="890"/>
      <c r="T163" s="1029"/>
      <c r="U163" s="1029"/>
      <c r="V163" s="958"/>
      <c r="W163" s="890"/>
      <c r="X163" s="890"/>
      <c r="Y163" s="890"/>
      <c r="Z163" s="889"/>
      <c r="AA163" s="889"/>
      <c r="AB163" s="890"/>
      <c r="AC163" s="890"/>
      <c r="AD163" s="889"/>
    </row>
    <row r="164" spans="14:30" ht="7.5">
      <c r="N164" s="890"/>
      <c r="O164" s="890"/>
      <c r="P164" s="890"/>
      <c r="Q164" s="890"/>
      <c r="R164" s="890"/>
      <c r="S164" s="890"/>
      <c r="T164" s="1029"/>
      <c r="U164" s="1029"/>
      <c r="V164" s="958"/>
      <c r="W164" s="890"/>
      <c r="X164" s="890"/>
      <c r="Y164" s="890"/>
      <c r="Z164" s="889"/>
      <c r="AA164" s="889"/>
      <c r="AB164" s="890"/>
      <c r="AC164" s="890"/>
      <c r="AD164" s="889"/>
    </row>
    <row r="165" spans="14:30" ht="7.5">
      <c r="N165" s="890"/>
      <c r="O165" s="890"/>
      <c r="P165" s="890"/>
      <c r="Q165" s="890"/>
      <c r="R165" s="890"/>
      <c r="S165" s="890"/>
      <c r="T165" s="1029"/>
      <c r="U165" s="1029"/>
      <c r="V165" s="958"/>
      <c r="W165" s="890"/>
      <c r="X165" s="890"/>
      <c r="Y165" s="890"/>
      <c r="Z165" s="889"/>
      <c r="AA165" s="889"/>
      <c r="AB165" s="890"/>
      <c r="AC165" s="890"/>
      <c r="AD165" s="889"/>
    </row>
    <row r="166" spans="14:30" ht="7.5">
      <c r="N166" s="890"/>
      <c r="O166" s="890"/>
      <c r="P166" s="890"/>
      <c r="Q166" s="890"/>
      <c r="R166" s="890"/>
      <c r="S166" s="890"/>
      <c r="T166" s="1029"/>
      <c r="U166" s="1029"/>
      <c r="V166" s="958"/>
      <c r="W166" s="890"/>
      <c r="X166" s="890"/>
      <c r="Y166" s="890"/>
      <c r="Z166" s="889"/>
      <c r="AA166" s="889"/>
      <c r="AB166" s="890"/>
      <c r="AC166" s="890"/>
      <c r="AD166" s="889"/>
    </row>
    <row r="167" spans="14:30" ht="7.5">
      <c r="N167" s="890"/>
      <c r="O167" s="890"/>
      <c r="P167" s="890"/>
      <c r="Q167" s="890"/>
      <c r="R167" s="890"/>
      <c r="S167" s="890"/>
      <c r="T167" s="1029"/>
      <c r="U167" s="1029"/>
      <c r="V167" s="958"/>
      <c r="W167" s="890"/>
      <c r="X167" s="890"/>
      <c r="Y167" s="890"/>
      <c r="Z167" s="889"/>
      <c r="AA167" s="889"/>
      <c r="AB167" s="890"/>
      <c r="AC167" s="890"/>
      <c r="AD167" s="889"/>
    </row>
    <row r="168" spans="14:30" ht="7.5">
      <c r="N168" s="890"/>
      <c r="O168" s="890"/>
      <c r="P168" s="890"/>
      <c r="Q168" s="890"/>
      <c r="R168" s="890"/>
      <c r="S168" s="890"/>
      <c r="T168" s="1029"/>
      <c r="U168" s="1029"/>
      <c r="V168" s="958"/>
      <c r="W168" s="890"/>
      <c r="X168" s="890"/>
      <c r="Y168" s="890"/>
      <c r="Z168" s="889"/>
      <c r="AA168" s="889"/>
      <c r="AB168" s="890"/>
      <c r="AC168" s="890"/>
      <c r="AD168" s="889"/>
    </row>
    <row r="169" spans="14:30" ht="7.5">
      <c r="N169" s="890"/>
      <c r="O169" s="890"/>
      <c r="P169" s="890"/>
      <c r="Q169" s="890"/>
      <c r="R169" s="890"/>
      <c r="S169" s="890"/>
      <c r="T169" s="1029"/>
      <c r="U169" s="1029"/>
      <c r="V169" s="958"/>
      <c r="W169" s="890"/>
      <c r="X169" s="890"/>
      <c r="Y169" s="890"/>
      <c r="Z169" s="889"/>
      <c r="AA169" s="889"/>
      <c r="AB169" s="890"/>
      <c r="AC169" s="890"/>
      <c r="AD169" s="889"/>
    </row>
    <row r="170" spans="14:30" ht="7.5">
      <c r="N170" s="890"/>
      <c r="O170" s="890"/>
      <c r="P170" s="890"/>
      <c r="Q170" s="890"/>
      <c r="R170" s="890"/>
      <c r="S170" s="890"/>
      <c r="T170" s="1029"/>
      <c r="U170" s="1029"/>
      <c r="V170" s="958"/>
      <c r="W170" s="890"/>
      <c r="X170" s="890"/>
      <c r="Y170" s="890"/>
      <c r="Z170" s="889"/>
      <c r="AA170" s="889"/>
      <c r="AB170" s="890"/>
      <c r="AC170" s="890"/>
      <c r="AD170" s="889"/>
    </row>
    <row r="171" spans="14:30" ht="7.5">
      <c r="N171" s="890"/>
      <c r="O171" s="890"/>
      <c r="P171" s="890"/>
      <c r="Q171" s="890"/>
      <c r="R171" s="890"/>
      <c r="S171" s="890"/>
      <c r="T171" s="1029"/>
      <c r="U171" s="1029"/>
      <c r="V171" s="958"/>
      <c r="W171" s="890"/>
      <c r="X171" s="890"/>
      <c r="Y171" s="890"/>
      <c r="Z171" s="889"/>
      <c r="AA171" s="889"/>
      <c r="AB171" s="890"/>
      <c r="AC171" s="890"/>
      <c r="AD171" s="889"/>
    </row>
    <row r="172" spans="14:30" ht="7.5">
      <c r="N172" s="890"/>
      <c r="O172" s="890"/>
      <c r="P172" s="890"/>
      <c r="Q172" s="890"/>
      <c r="R172" s="890"/>
      <c r="S172" s="890"/>
      <c r="T172" s="1029"/>
      <c r="U172" s="1029"/>
      <c r="V172" s="958"/>
      <c r="W172" s="890"/>
      <c r="X172" s="890"/>
      <c r="Y172" s="890"/>
      <c r="Z172" s="889"/>
      <c r="AA172" s="889"/>
      <c r="AB172" s="890"/>
      <c r="AC172" s="890"/>
      <c r="AD172" s="889"/>
    </row>
    <row r="173" spans="14:30" ht="7.5">
      <c r="N173" s="890"/>
      <c r="O173" s="890"/>
      <c r="P173" s="890"/>
      <c r="Q173" s="890"/>
      <c r="R173" s="890"/>
      <c r="S173" s="890"/>
      <c r="T173" s="1029"/>
      <c r="U173" s="1029"/>
      <c r="V173" s="958"/>
      <c r="W173" s="890"/>
      <c r="X173" s="890"/>
      <c r="Y173" s="890"/>
      <c r="Z173" s="889"/>
      <c r="AA173" s="889"/>
      <c r="AB173" s="890"/>
      <c r="AC173" s="890"/>
      <c r="AD173" s="889"/>
    </row>
    <row r="174" spans="14:30" ht="7.5">
      <c r="N174" s="890"/>
      <c r="O174" s="890"/>
      <c r="P174" s="890"/>
      <c r="Q174" s="890"/>
      <c r="R174" s="890"/>
      <c r="S174" s="890"/>
      <c r="T174" s="1029"/>
      <c r="U174" s="1029"/>
      <c r="V174" s="958"/>
      <c r="W174" s="890"/>
      <c r="X174" s="890"/>
      <c r="Y174" s="890"/>
      <c r="Z174" s="889"/>
      <c r="AA174" s="889"/>
      <c r="AB174" s="890"/>
      <c r="AC174" s="890"/>
      <c r="AD174" s="889"/>
    </row>
    <row r="175" spans="14:30" ht="7.5">
      <c r="N175" s="890"/>
      <c r="O175" s="890"/>
      <c r="P175" s="890"/>
      <c r="Q175" s="890"/>
      <c r="R175" s="890"/>
      <c r="S175" s="890"/>
      <c r="T175" s="1029"/>
      <c r="U175" s="1029"/>
      <c r="V175" s="958"/>
      <c r="W175" s="890"/>
      <c r="X175" s="890"/>
      <c r="Y175" s="890"/>
      <c r="Z175" s="889"/>
      <c r="AA175" s="889"/>
      <c r="AB175" s="890"/>
      <c r="AC175" s="890"/>
      <c r="AD175" s="889"/>
    </row>
    <row r="176" spans="14:30" ht="7.5">
      <c r="N176" s="890"/>
      <c r="O176" s="890"/>
      <c r="P176" s="890"/>
      <c r="Q176" s="890"/>
      <c r="R176" s="890"/>
      <c r="S176" s="890"/>
      <c r="T176" s="1029"/>
      <c r="U176" s="1029"/>
      <c r="V176" s="958"/>
      <c r="W176" s="890"/>
      <c r="X176" s="890"/>
      <c r="Y176" s="890"/>
      <c r="Z176" s="889"/>
      <c r="AA176" s="889"/>
      <c r="AB176" s="890"/>
      <c r="AC176" s="890"/>
      <c r="AD176" s="889"/>
    </row>
    <row r="177" spans="14:30" ht="7.5">
      <c r="N177" s="890"/>
      <c r="O177" s="890"/>
      <c r="P177" s="890"/>
      <c r="Q177" s="890"/>
      <c r="R177" s="890"/>
      <c r="S177" s="890"/>
      <c r="T177" s="1029"/>
      <c r="U177" s="1029"/>
      <c r="V177" s="958"/>
      <c r="W177" s="890"/>
      <c r="X177" s="890"/>
      <c r="Y177" s="890"/>
      <c r="Z177" s="889"/>
      <c r="AA177" s="889"/>
      <c r="AB177" s="890"/>
      <c r="AC177" s="890"/>
      <c r="AD177" s="889"/>
    </row>
    <row r="178" spans="14:30" ht="7.5">
      <c r="N178" s="890"/>
      <c r="O178" s="890"/>
      <c r="P178" s="890"/>
      <c r="Q178" s="890"/>
      <c r="R178" s="890"/>
      <c r="S178" s="890"/>
      <c r="T178" s="1029"/>
      <c r="U178" s="1029"/>
      <c r="V178" s="958"/>
      <c r="W178" s="890"/>
      <c r="X178" s="890"/>
      <c r="Y178" s="890"/>
      <c r="Z178" s="889"/>
      <c r="AA178" s="889"/>
      <c r="AB178" s="890"/>
      <c r="AC178" s="890"/>
      <c r="AD178" s="889"/>
    </row>
    <row r="179" spans="14:30" ht="7.5">
      <c r="N179" s="890"/>
      <c r="O179" s="890"/>
      <c r="P179" s="890"/>
      <c r="Q179" s="890"/>
      <c r="R179" s="890"/>
      <c r="S179" s="890"/>
      <c r="T179" s="1029"/>
      <c r="U179" s="1029"/>
      <c r="V179" s="958"/>
      <c r="W179" s="890"/>
      <c r="X179" s="890"/>
      <c r="Y179" s="890"/>
      <c r="Z179" s="889"/>
      <c r="AA179" s="889"/>
      <c r="AB179" s="890"/>
      <c r="AC179" s="890"/>
      <c r="AD179" s="889"/>
    </row>
    <row r="180" spans="14:30" ht="7.5">
      <c r="N180" s="890"/>
      <c r="O180" s="890"/>
      <c r="P180" s="890"/>
      <c r="Q180" s="890"/>
      <c r="R180" s="890"/>
      <c r="S180" s="890"/>
      <c r="T180" s="1029"/>
      <c r="U180" s="1029"/>
      <c r="V180" s="958"/>
      <c r="W180" s="890"/>
      <c r="X180" s="890"/>
      <c r="Y180" s="890"/>
      <c r="Z180" s="889"/>
      <c r="AA180" s="889"/>
      <c r="AB180" s="890"/>
      <c r="AC180" s="890"/>
      <c r="AD180" s="889"/>
    </row>
    <row r="181" spans="14:30" ht="7.5">
      <c r="N181" s="890"/>
      <c r="O181" s="890"/>
      <c r="P181" s="890"/>
      <c r="Q181" s="890"/>
      <c r="R181" s="890"/>
      <c r="S181" s="890"/>
      <c r="T181" s="1029"/>
      <c r="U181" s="1029"/>
      <c r="V181" s="958"/>
      <c r="W181" s="890"/>
      <c r="X181" s="890"/>
      <c r="Y181" s="890"/>
      <c r="Z181" s="889"/>
      <c r="AA181" s="889"/>
      <c r="AB181" s="890"/>
      <c r="AC181" s="890"/>
      <c r="AD181" s="889"/>
    </row>
    <row r="182" spans="14:30" ht="7.5">
      <c r="N182" s="890"/>
      <c r="O182" s="890"/>
      <c r="P182" s="890"/>
      <c r="Q182" s="890"/>
      <c r="R182" s="890"/>
      <c r="S182" s="890"/>
      <c r="T182" s="1029"/>
      <c r="U182" s="1029"/>
      <c r="V182" s="958"/>
      <c r="W182" s="890"/>
      <c r="X182" s="890"/>
      <c r="Y182" s="890"/>
      <c r="Z182" s="889"/>
      <c r="AA182" s="889"/>
      <c r="AB182" s="890"/>
      <c r="AC182" s="890"/>
      <c r="AD182" s="889"/>
    </row>
    <row r="183" spans="14:30" ht="7.5">
      <c r="N183" s="890"/>
      <c r="O183" s="890"/>
      <c r="P183" s="890"/>
      <c r="Q183" s="890"/>
      <c r="R183" s="890"/>
      <c r="S183" s="890"/>
      <c r="T183" s="1029"/>
      <c r="U183" s="1029"/>
      <c r="V183" s="958"/>
      <c r="W183" s="890"/>
      <c r="X183" s="890"/>
      <c r="Y183" s="890"/>
      <c r="Z183" s="889"/>
      <c r="AA183" s="889"/>
      <c r="AB183" s="890"/>
      <c r="AC183" s="890"/>
      <c r="AD183" s="889"/>
    </row>
    <row r="184" spans="14:30" ht="7.5">
      <c r="N184" s="890"/>
      <c r="O184" s="890"/>
      <c r="P184" s="890"/>
      <c r="Q184" s="890"/>
      <c r="R184" s="890"/>
      <c r="S184" s="890"/>
      <c r="T184" s="1029"/>
      <c r="U184" s="1029"/>
      <c r="V184" s="958"/>
      <c r="W184" s="890"/>
      <c r="X184" s="890"/>
      <c r="Y184" s="890"/>
      <c r="Z184" s="889"/>
      <c r="AA184" s="889"/>
      <c r="AB184" s="890"/>
      <c r="AC184" s="890"/>
      <c r="AD184" s="889"/>
    </row>
    <row r="185" spans="14:30" ht="7.5">
      <c r="N185" s="890"/>
      <c r="O185" s="890"/>
      <c r="P185" s="890"/>
      <c r="Q185" s="890"/>
      <c r="R185" s="890"/>
      <c r="S185" s="890"/>
      <c r="T185" s="1029"/>
      <c r="U185" s="1029"/>
      <c r="V185" s="958"/>
      <c r="W185" s="890"/>
      <c r="X185" s="890"/>
      <c r="Y185" s="890"/>
      <c r="Z185" s="889"/>
      <c r="AA185" s="889"/>
      <c r="AB185" s="890"/>
      <c r="AC185" s="890"/>
      <c r="AD185" s="889"/>
    </row>
    <row r="186" spans="14:30" ht="7.5">
      <c r="N186" s="890"/>
      <c r="O186" s="890"/>
      <c r="P186" s="890"/>
      <c r="Q186" s="890"/>
      <c r="R186" s="890"/>
      <c r="S186" s="890"/>
      <c r="T186" s="1029"/>
      <c r="U186" s="1029"/>
      <c r="V186" s="958"/>
      <c r="W186" s="890"/>
      <c r="X186" s="890"/>
      <c r="Y186" s="890"/>
      <c r="Z186" s="889"/>
      <c r="AA186" s="889"/>
      <c r="AB186" s="890"/>
      <c r="AC186" s="890"/>
      <c r="AD186" s="889"/>
    </row>
    <row r="187" spans="14:30" ht="7.5">
      <c r="N187" s="890"/>
      <c r="O187" s="890"/>
      <c r="P187" s="890"/>
      <c r="Q187" s="890"/>
      <c r="R187" s="890"/>
      <c r="S187" s="890"/>
      <c r="T187" s="1029"/>
      <c r="U187" s="1029"/>
      <c r="V187" s="958"/>
      <c r="W187" s="890"/>
      <c r="X187" s="890"/>
      <c r="Y187" s="890"/>
      <c r="Z187" s="889"/>
      <c r="AA187" s="889"/>
      <c r="AB187" s="890"/>
      <c r="AC187" s="890"/>
      <c r="AD187" s="889"/>
    </row>
  </sheetData>
  <sheetProtection/>
  <mergeCells count="90">
    <mergeCell ref="A76:J76"/>
    <mergeCell ref="O76:Q76"/>
    <mergeCell ref="N78:W78"/>
    <mergeCell ref="N70:Q70"/>
    <mergeCell ref="O71:Q71"/>
    <mergeCell ref="P72:Q72"/>
    <mergeCell ref="P73:Q73"/>
    <mergeCell ref="P74:Q74"/>
    <mergeCell ref="P75:Q75"/>
    <mergeCell ref="P64:Q64"/>
    <mergeCell ref="P65:Q65"/>
    <mergeCell ref="P66:Q66"/>
    <mergeCell ref="P67:Q67"/>
    <mergeCell ref="B68:D68"/>
    <mergeCell ref="O68:Q68"/>
    <mergeCell ref="P58:Q58"/>
    <mergeCell ref="P59:Q59"/>
    <mergeCell ref="B60:D60"/>
    <mergeCell ref="O60:Q60"/>
    <mergeCell ref="N62:Q62"/>
    <mergeCell ref="O63:Q63"/>
    <mergeCell ref="B52:D52"/>
    <mergeCell ref="O52:Q52"/>
    <mergeCell ref="N54:Q54"/>
    <mergeCell ref="O55:Q55"/>
    <mergeCell ref="P56:Q56"/>
    <mergeCell ref="P57:Q57"/>
    <mergeCell ref="N46:Q46"/>
    <mergeCell ref="O47:Q47"/>
    <mergeCell ref="P48:Q48"/>
    <mergeCell ref="P49:Q49"/>
    <mergeCell ref="P50:Q50"/>
    <mergeCell ref="P51:Q51"/>
    <mergeCell ref="P40:Q40"/>
    <mergeCell ref="P41:Q41"/>
    <mergeCell ref="P42:Q42"/>
    <mergeCell ref="P43:Q43"/>
    <mergeCell ref="B44:D44"/>
    <mergeCell ref="O44:Q44"/>
    <mergeCell ref="P34:Q34"/>
    <mergeCell ref="P35:Q35"/>
    <mergeCell ref="B36:D36"/>
    <mergeCell ref="O36:Q36"/>
    <mergeCell ref="N38:Q38"/>
    <mergeCell ref="O39:Q39"/>
    <mergeCell ref="B28:D28"/>
    <mergeCell ref="O28:Q28"/>
    <mergeCell ref="N30:Q30"/>
    <mergeCell ref="O31:Q31"/>
    <mergeCell ref="P32:Q32"/>
    <mergeCell ref="P33:Q33"/>
    <mergeCell ref="N22:Q22"/>
    <mergeCell ref="O23:Q23"/>
    <mergeCell ref="P24:Q24"/>
    <mergeCell ref="P25:Q25"/>
    <mergeCell ref="P26:Q26"/>
    <mergeCell ref="P27:Q27"/>
    <mergeCell ref="O15:Q15"/>
    <mergeCell ref="P16:Q16"/>
    <mergeCell ref="P17:Q17"/>
    <mergeCell ref="P18:Q18"/>
    <mergeCell ref="P19:Q19"/>
    <mergeCell ref="B20:D20"/>
    <mergeCell ref="O20:Q20"/>
    <mergeCell ref="V10:V11"/>
    <mergeCell ref="Z10:AD10"/>
    <mergeCell ref="AB11:AD11"/>
    <mergeCell ref="B12:D12"/>
    <mergeCell ref="AB13:AD13"/>
    <mergeCell ref="N14:Q14"/>
    <mergeCell ref="G7:G8"/>
    <mergeCell ref="H7:H8"/>
    <mergeCell ref="I7:I8"/>
    <mergeCell ref="N8:R12"/>
    <mergeCell ref="S8:W8"/>
    <mergeCell ref="U9:V9"/>
    <mergeCell ref="W9:W11"/>
    <mergeCell ref="S10:S11"/>
    <mergeCell ref="T10:T11"/>
    <mergeCell ref="U10:U11"/>
    <mergeCell ref="A3:J3"/>
    <mergeCell ref="A4:J4"/>
    <mergeCell ref="A5:E9"/>
    <mergeCell ref="F5:J5"/>
    <mergeCell ref="N5:W5"/>
    <mergeCell ref="F6:G6"/>
    <mergeCell ref="H6:I6"/>
    <mergeCell ref="J6:J8"/>
    <mergeCell ref="N6:W6"/>
    <mergeCell ref="F7:F8"/>
  </mergeCells>
  <printOptions/>
  <pageMargins left="0.6692913385826772" right="0.7480314960629921" top="0.5905511811023623" bottom="0.7874015748031497" header="0.5118110236220472" footer="0.1968503937007874"/>
  <pageSetup horizontalDpi="600" verticalDpi="600" orientation="portrait" paperSize="9" scale="76" r:id="rId2"/>
  <headerFooter alignWithMargins="0">
    <oddHeader>&amp;L&amp;"Arial,Kursiv"&amp;11 &amp;U4 Einsammlung von Verpackungen und Abfallaufkommen
aus Haushalten und Kleingewerbe&amp;R&amp;"Arial,Kursiv"&amp;11&amp;UAbfallwirtschaft in Bayern 2011</oddHeader>
    <oddFooter>&amp;C&amp;12 
&amp;8 &amp;10 &amp;14 &amp;16 &amp;Y67&amp;12&amp;Y
&amp;K000000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zoomScaleSheetLayoutView="100" workbookViewId="0" topLeftCell="A1">
      <selection activeCell="J68" sqref="J68"/>
    </sheetView>
  </sheetViews>
  <sheetFormatPr defaultColWidth="11.421875" defaultRowHeight="12.75"/>
  <cols>
    <col min="1" max="1" width="4.57421875" style="55" customWidth="1"/>
    <col min="2" max="2" width="4.7109375" style="55" customWidth="1"/>
    <col min="3" max="3" width="40.8515625" style="55" customWidth="1"/>
    <col min="4" max="4" width="0.85546875" style="55" customWidth="1"/>
    <col min="5" max="5" width="7.8515625" style="55" customWidth="1"/>
    <col min="6" max="11" width="9.7109375" style="55" customWidth="1"/>
    <col min="12" max="16384" width="11.421875" style="55" customWidth="1"/>
  </cols>
  <sheetData>
    <row r="1" spans="2:13" s="83" customFormat="1" ht="12.75">
      <c r="B1" s="27"/>
      <c r="C1" s="27"/>
      <c r="D1" s="27"/>
      <c r="E1" s="27"/>
      <c r="F1" s="27"/>
      <c r="G1" s="27"/>
      <c r="H1" s="27"/>
      <c r="I1" s="27"/>
      <c r="J1" s="27"/>
      <c r="K1" s="224"/>
      <c r="M1" s="161"/>
    </row>
    <row r="2" spans="1:11" s="83" customFormat="1" ht="12.75">
      <c r="A2" s="1037" t="s">
        <v>444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</row>
    <row r="3" spans="1:10" ht="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11.25" customHeight="1">
      <c r="A4" s="1051" t="s">
        <v>416</v>
      </c>
      <c r="B4" s="1057" t="s">
        <v>43</v>
      </c>
      <c r="C4" s="1058"/>
      <c r="D4" s="1059"/>
      <c r="E4" s="1030" t="s">
        <v>417</v>
      </c>
      <c r="F4" s="1030" t="s">
        <v>343</v>
      </c>
      <c r="G4" s="1030" t="s">
        <v>418</v>
      </c>
      <c r="H4" s="1079" t="s">
        <v>1</v>
      </c>
      <c r="I4" s="1080"/>
      <c r="J4" s="1080"/>
      <c r="K4" s="1081"/>
      <c r="L4" s="59"/>
    </row>
    <row r="5" spans="1:12" ht="11.25" customHeight="1">
      <c r="A5" s="1053"/>
      <c r="B5" s="1060"/>
      <c r="C5" s="1061"/>
      <c r="D5" s="1062"/>
      <c r="E5" s="1038"/>
      <c r="F5" s="1038"/>
      <c r="G5" s="1038"/>
      <c r="H5" s="1032" t="s">
        <v>445</v>
      </c>
      <c r="I5" s="1082" t="s">
        <v>279</v>
      </c>
      <c r="J5" s="1083"/>
      <c r="K5" s="1084"/>
      <c r="L5" s="97"/>
    </row>
    <row r="6" spans="1:13" ht="11.25" customHeight="1">
      <c r="A6" s="1053"/>
      <c r="B6" s="1060"/>
      <c r="C6" s="1061"/>
      <c r="D6" s="1062"/>
      <c r="E6" s="1038"/>
      <c r="F6" s="1038"/>
      <c r="G6" s="1038"/>
      <c r="H6" s="1050"/>
      <c r="I6" s="1030" t="s">
        <v>16</v>
      </c>
      <c r="J6" s="1030" t="s">
        <v>17</v>
      </c>
      <c r="K6" s="1075" t="s">
        <v>18</v>
      </c>
      <c r="L6" s="97"/>
      <c r="M6" s="59"/>
    </row>
    <row r="7" spans="1:13" ht="11.25" customHeight="1">
      <c r="A7" s="1053"/>
      <c r="B7" s="1060"/>
      <c r="C7" s="1061"/>
      <c r="D7" s="1062"/>
      <c r="E7" s="1038"/>
      <c r="F7" s="1038"/>
      <c r="G7" s="1038"/>
      <c r="H7" s="1050"/>
      <c r="I7" s="1038"/>
      <c r="J7" s="1038"/>
      <c r="K7" s="1076"/>
      <c r="L7" s="97"/>
      <c r="M7" s="59"/>
    </row>
    <row r="8" spans="1:13" ht="11.25" customHeight="1">
      <c r="A8" s="1053"/>
      <c r="B8" s="1060"/>
      <c r="C8" s="1061"/>
      <c r="D8" s="1062"/>
      <c r="E8" s="1038"/>
      <c r="F8" s="1038"/>
      <c r="G8" s="1038"/>
      <c r="H8" s="1050"/>
      <c r="I8" s="1038"/>
      <c r="J8" s="1038"/>
      <c r="K8" s="1076"/>
      <c r="L8" s="97"/>
      <c r="M8" s="59"/>
    </row>
    <row r="9" spans="1:13" ht="11.25" customHeight="1">
      <c r="A9" s="1053"/>
      <c r="B9" s="1060"/>
      <c r="C9" s="1061"/>
      <c r="D9" s="1062"/>
      <c r="E9" s="1038"/>
      <c r="F9" s="1038"/>
      <c r="G9" s="1038"/>
      <c r="H9" s="1050"/>
      <c r="I9" s="1038"/>
      <c r="J9" s="1038"/>
      <c r="K9" s="1076"/>
      <c r="L9" s="97"/>
      <c r="M9" s="59"/>
    </row>
    <row r="10" spans="1:13" ht="11.25" customHeight="1">
      <c r="A10" s="1053"/>
      <c r="B10" s="1060"/>
      <c r="C10" s="1061"/>
      <c r="D10" s="1062"/>
      <c r="E10" s="1038"/>
      <c r="F10" s="1038"/>
      <c r="G10" s="1038"/>
      <c r="H10" s="1050"/>
      <c r="I10" s="1038"/>
      <c r="J10" s="1038"/>
      <c r="K10" s="1077"/>
      <c r="L10" s="97"/>
      <c r="M10" s="59"/>
    </row>
    <row r="11" spans="1:11" ht="12" customHeight="1">
      <c r="A11" s="1055"/>
      <c r="B11" s="1063"/>
      <c r="C11" s="1064"/>
      <c r="D11" s="1065"/>
      <c r="E11" s="241" t="s">
        <v>446</v>
      </c>
      <c r="F11" s="1034" t="s">
        <v>3</v>
      </c>
      <c r="G11" s="1035"/>
      <c r="H11" s="1035"/>
      <c r="I11" s="1035"/>
      <c r="J11" s="1035"/>
      <c r="K11" s="1078"/>
    </row>
    <row r="12" spans="1:11" ht="9" customHeight="1">
      <c r="A12" s="217"/>
      <c r="B12" s="192"/>
      <c r="C12" s="192"/>
      <c r="D12" s="220"/>
      <c r="E12" s="242"/>
      <c r="F12" s="16"/>
      <c r="G12" s="16"/>
      <c r="H12" s="16"/>
      <c r="I12" s="16"/>
      <c r="J12" s="16"/>
      <c r="K12" s="97"/>
    </row>
    <row r="13" spans="1:12" s="100" customFormat="1" ht="12" customHeight="1">
      <c r="A13" s="286" t="s">
        <v>68</v>
      </c>
      <c r="B13" s="14" t="s">
        <v>194</v>
      </c>
      <c r="C13" s="14"/>
      <c r="D13" s="22"/>
      <c r="E13" s="18"/>
      <c r="F13" s="18"/>
      <c r="G13" s="18"/>
      <c r="H13" s="18"/>
      <c r="I13" s="18"/>
      <c r="J13" s="18"/>
      <c r="K13" s="51"/>
      <c r="L13" s="99"/>
    </row>
    <row r="14" spans="1:14" s="100" customFormat="1" ht="12" customHeight="1">
      <c r="A14" s="286"/>
      <c r="B14" s="14" t="s">
        <v>351</v>
      </c>
      <c r="C14" s="2"/>
      <c r="D14" s="22"/>
      <c r="E14" s="18"/>
      <c r="F14" s="345"/>
      <c r="G14" s="345"/>
      <c r="H14" s="345"/>
      <c r="I14" s="18"/>
      <c r="J14" s="18"/>
      <c r="K14" s="51"/>
      <c r="L14" s="101"/>
      <c r="N14" s="102"/>
    </row>
    <row r="15" spans="1:14" s="100" customFormat="1" ht="12" customHeight="1">
      <c r="A15" s="286"/>
      <c r="B15" s="1045" t="s">
        <v>352</v>
      </c>
      <c r="C15" s="1046"/>
      <c r="D15" s="22"/>
      <c r="E15" s="18">
        <v>29</v>
      </c>
      <c r="F15" s="8">
        <v>97200</v>
      </c>
      <c r="G15" s="8">
        <v>81703</v>
      </c>
      <c r="H15" s="18">
        <v>73274</v>
      </c>
      <c r="I15" s="18">
        <v>8430</v>
      </c>
      <c r="J15" s="18" t="s">
        <v>8</v>
      </c>
      <c r="K15" s="18" t="s">
        <v>8</v>
      </c>
      <c r="L15" s="46"/>
      <c r="M15" s="103"/>
      <c r="N15" s="102"/>
    </row>
    <row r="16" spans="1:14" s="100" customFormat="1" ht="9" customHeight="1">
      <c r="A16" s="286"/>
      <c r="B16" s="30"/>
      <c r="C16" s="30"/>
      <c r="D16" s="22"/>
      <c r="E16" s="342"/>
      <c r="F16" s="173"/>
      <c r="G16" s="173"/>
      <c r="H16" s="18"/>
      <c r="I16" s="18"/>
      <c r="J16" s="18"/>
      <c r="K16" s="164"/>
      <c r="L16" s="46"/>
      <c r="M16" s="103"/>
      <c r="N16" s="102"/>
    </row>
    <row r="17" spans="1:14" s="100" customFormat="1" ht="12" customHeight="1">
      <c r="A17" s="286" t="s">
        <v>30</v>
      </c>
      <c r="B17" s="29" t="s">
        <v>195</v>
      </c>
      <c r="C17" s="29"/>
      <c r="D17" s="35"/>
      <c r="E17" s="18"/>
      <c r="F17" s="8"/>
      <c r="G17" s="8"/>
      <c r="H17" s="18"/>
      <c r="I17" s="18"/>
      <c r="J17" s="18"/>
      <c r="K17" s="164"/>
      <c r="L17" s="46"/>
      <c r="M17" s="103"/>
      <c r="N17" s="102"/>
    </row>
    <row r="18" spans="1:14" s="100" customFormat="1" ht="12" customHeight="1">
      <c r="A18" s="286"/>
      <c r="B18" s="29" t="s">
        <v>302</v>
      </c>
      <c r="C18" s="29"/>
      <c r="D18" s="35"/>
      <c r="E18" s="18"/>
      <c r="F18" s="8"/>
      <c r="G18" s="8"/>
      <c r="H18" s="18"/>
      <c r="I18" s="18"/>
      <c r="J18" s="18"/>
      <c r="K18" s="164"/>
      <c r="L18" s="46"/>
      <c r="M18" s="103"/>
      <c r="N18" s="102"/>
    </row>
    <row r="19" spans="1:14" s="100" customFormat="1" ht="12" customHeight="1">
      <c r="A19" s="286"/>
      <c r="B19" s="1045" t="s">
        <v>303</v>
      </c>
      <c r="C19" s="1046"/>
      <c r="D19" s="37"/>
      <c r="E19" s="18">
        <v>277</v>
      </c>
      <c r="F19" s="8">
        <v>1903860</v>
      </c>
      <c r="G19" s="8">
        <v>2158178</v>
      </c>
      <c r="H19" s="18">
        <v>785353</v>
      </c>
      <c r="I19" s="18">
        <v>1248565</v>
      </c>
      <c r="J19" s="18">
        <v>118597</v>
      </c>
      <c r="K19" s="18">
        <v>5663</v>
      </c>
      <c r="L19" s="46"/>
      <c r="M19" s="103"/>
      <c r="N19" s="102"/>
    </row>
    <row r="20" spans="1:14" s="100" customFormat="1" ht="9" customHeight="1">
      <c r="A20" s="286"/>
      <c r="B20" s="29"/>
      <c r="C20" s="29"/>
      <c r="D20" s="35"/>
      <c r="E20" s="18"/>
      <c r="F20" s="8"/>
      <c r="G20" s="8"/>
      <c r="H20" s="18"/>
      <c r="I20" s="18"/>
      <c r="J20" s="18"/>
      <c r="K20" s="18"/>
      <c r="L20" s="46"/>
      <c r="M20" s="103"/>
      <c r="N20" s="102"/>
    </row>
    <row r="21" spans="1:14" s="100" customFormat="1" ht="12" customHeight="1">
      <c r="A21" s="286" t="s">
        <v>31</v>
      </c>
      <c r="B21" s="29" t="s">
        <v>198</v>
      </c>
      <c r="C21" s="29"/>
      <c r="D21" s="35"/>
      <c r="E21" s="18"/>
      <c r="F21" s="8"/>
      <c r="G21" s="8"/>
      <c r="H21" s="18"/>
      <c r="I21" s="18"/>
      <c r="J21" s="18"/>
      <c r="K21" s="18"/>
      <c r="L21" s="46"/>
      <c r="M21" s="103"/>
      <c r="N21" s="102"/>
    </row>
    <row r="22" spans="1:13" s="100" customFormat="1" ht="12" customHeight="1">
      <c r="A22" s="286"/>
      <c r="B22" s="1045" t="s">
        <v>304</v>
      </c>
      <c r="C22" s="1046"/>
      <c r="D22" s="37"/>
      <c r="E22" s="18">
        <v>209</v>
      </c>
      <c r="F22" s="8">
        <v>2436471</v>
      </c>
      <c r="G22" s="8">
        <v>2824891</v>
      </c>
      <c r="H22" s="18">
        <v>2241765</v>
      </c>
      <c r="I22" s="18">
        <v>500038</v>
      </c>
      <c r="J22" s="18">
        <v>77877</v>
      </c>
      <c r="K22" s="18">
        <v>5211</v>
      </c>
      <c r="L22" s="46"/>
      <c r="M22" s="103"/>
    </row>
    <row r="23" spans="1:15" s="100" customFormat="1" ht="9" customHeight="1">
      <c r="A23" s="286"/>
      <c r="B23" s="29"/>
      <c r="C23" s="28"/>
      <c r="D23" s="285"/>
      <c r="E23" s="18"/>
      <c r="F23" s="8"/>
      <c r="G23" s="8"/>
      <c r="H23" s="18"/>
      <c r="I23" s="18"/>
      <c r="J23" s="18"/>
      <c r="K23" s="18"/>
      <c r="L23" s="46"/>
      <c r="M23" s="103"/>
      <c r="N23" s="51"/>
      <c r="O23" s="51"/>
    </row>
    <row r="24" spans="1:13" s="100" customFormat="1" ht="12" customHeight="1">
      <c r="A24" s="286" t="s">
        <v>32</v>
      </c>
      <c r="B24" s="1045" t="s">
        <v>199</v>
      </c>
      <c r="C24" s="1046"/>
      <c r="D24" s="37"/>
      <c r="E24" s="18">
        <v>18</v>
      </c>
      <c r="F24" s="8">
        <v>27437</v>
      </c>
      <c r="G24" s="8">
        <v>27551</v>
      </c>
      <c r="H24" s="18">
        <v>3125</v>
      </c>
      <c r="I24" s="18">
        <v>11668</v>
      </c>
      <c r="J24" s="18">
        <v>3111</v>
      </c>
      <c r="K24" s="18">
        <v>9646</v>
      </c>
      <c r="M24" s="103"/>
    </row>
    <row r="25" spans="1:13" s="100" customFormat="1" ht="9" customHeight="1">
      <c r="A25" s="286"/>
      <c r="B25" s="29"/>
      <c r="C25" s="29"/>
      <c r="D25" s="35"/>
      <c r="E25" s="18"/>
      <c r="F25" s="8"/>
      <c r="G25" s="8"/>
      <c r="H25" s="18"/>
      <c r="I25" s="18"/>
      <c r="J25" s="18"/>
      <c r="K25" s="18"/>
      <c r="L25" s="46"/>
      <c r="M25" s="103"/>
    </row>
    <row r="26" spans="1:13" s="100" customFormat="1" ht="12" customHeight="1">
      <c r="A26" s="286" t="s">
        <v>33</v>
      </c>
      <c r="B26" s="29" t="s">
        <v>200</v>
      </c>
      <c r="C26" s="31"/>
      <c r="D26" s="343"/>
      <c r="E26" s="18"/>
      <c r="F26" s="8"/>
      <c r="G26" s="8"/>
      <c r="H26" s="18"/>
      <c r="I26" s="18"/>
      <c r="J26" s="18"/>
      <c r="K26" s="18"/>
      <c r="L26" s="46"/>
      <c r="M26" s="103"/>
    </row>
    <row r="27" spans="1:13" s="100" customFormat="1" ht="12" customHeight="1">
      <c r="A27" s="286"/>
      <c r="B27" s="1045" t="s">
        <v>305</v>
      </c>
      <c r="C27" s="1046"/>
      <c r="D27" s="37"/>
      <c r="E27" s="18">
        <v>6</v>
      </c>
      <c r="F27" s="8">
        <v>5878</v>
      </c>
      <c r="G27" s="8">
        <v>4678</v>
      </c>
      <c r="H27" s="18">
        <v>1</v>
      </c>
      <c r="I27" s="18">
        <v>3382</v>
      </c>
      <c r="J27" s="18">
        <v>210</v>
      </c>
      <c r="K27" s="18">
        <v>1085</v>
      </c>
      <c r="L27" s="46"/>
      <c r="M27" s="103"/>
    </row>
    <row r="28" spans="1:13" s="100" customFormat="1" ht="9" customHeight="1">
      <c r="A28" s="286"/>
      <c r="B28" s="29"/>
      <c r="C28" s="29"/>
      <c r="D28" s="35"/>
      <c r="E28" s="18"/>
      <c r="F28" s="8"/>
      <c r="G28" s="8"/>
      <c r="H28" s="18"/>
      <c r="I28" s="18"/>
      <c r="J28" s="18"/>
      <c r="K28" s="18"/>
      <c r="L28" s="46"/>
      <c r="M28" s="103"/>
    </row>
    <row r="29" spans="1:13" s="100" customFormat="1" ht="12" customHeight="1">
      <c r="A29" s="286" t="s">
        <v>34</v>
      </c>
      <c r="B29" s="1046" t="s">
        <v>35</v>
      </c>
      <c r="C29" s="1046"/>
      <c r="D29" s="37"/>
      <c r="E29" s="18">
        <v>30</v>
      </c>
      <c r="F29" s="8">
        <v>67342</v>
      </c>
      <c r="G29" s="8">
        <v>41883</v>
      </c>
      <c r="H29" s="18">
        <v>32055</v>
      </c>
      <c r="I29" s="18">
        <v>3587</v>
      </c>
      <c r="J29" s="18">
        <v>6225</v>
      </c>
      <c r="K29" s="18">
        <v>16</v>
      </c>
      <c r="L29" s="46"/>
      <c r="M29" s="103"/>
    </row>
    <row r="30" spans="1:13" s="100" customFormat="1" ht="9" customHeight="1">
      <c r="A30" s="286"/>
      <c r="B30" s="29"/>
      <c r="C30" s="29"/>
      <c r="D30" s="35"/>
      <c r="E30" s="18"/>
      <c r="F30" s="8"/>
      <c r="G30" s="8"/>
      <c r="H30" s="18"/>
      <c r="I30" s="18"/>
      <c r="J30" s="18"/>
      <c r="K30" s="18"/>
      <c r="L30" s="46"/>
      <c r="M30" s="103"/>
    </row>
    <row r="31" spans="1:13" s="100" customFormat="1" ht="12" customHeight="1">
      <c r="A31" s="286" t="s">
        <v>36</v>
      </c>
      <c r="B31" s="1046" t="s">
        <v>37</v>
      </c>
      <c r="C31" s="1046"/>
      <c r="D31" s="37"/>
      <c r="E31" s="18">
        <v>57</v>
      </c>
      <c r="F31" s="8">
        <v>721180</v>
      </c>
      <c r="G31" s="8">
        <v>328332</v>
      </c>
      <c r="H31" s="18">
        <v>248893</v>
      </c>
      <c r="I31" s="18">
        <v>51939</v>
      </c>
      <c r="J31" s="18">
        <v>22631</v>
      </c>
      <c r="K31" s="18">
        <v>4869</v>
      </c>
      <c r="L31" s="46"/>
      <c r="M31" s="103"/>
    </row>
    <row r="32" spans="1:13" s="100" customFormat="1" ht="9" customHeight="1">
      <c r="A32" s="286"/>
      <c r="B32" s="31"/>
      <c r="C32" s="31"/>
      <c r="D32" s="343"/>
      <c r="E32" s="18"/>
      <c r="F32" s="8"/>
      <c r="G32" s="8"/>
      <c r="H32" s="18"/>
      <c r="I32" s="18"/>
      <c r="J32" s="18"/>
      <c r="K32" s="18"/>
      <c r="L32" s="46"/>
      <c r="M32" s="103"/>
    </row>
    <row r="33" spans="1:13" s="100" customFormat="1" ht="12" customHeight="1">
      <c r="A33" s="286" t="s">
        <v>38</v>
      </c>
      <c r="B33" s="29" t="s">
        <v>797</v>
      </c>
      <c r="C33" s="29"/>
      <c r="D33" s="343"/>
      <c r="E33" s="18"/>
      <c r="F33" s="8"/>
      <c r="G33" s="8"/>
      <c r="H33" s="18"/>
      <c r="I33" s="18"/>
      <c r="J33" s="18"/>
      <c r="K33" s="18"/>
      <c r="L33" s="46"/>
      <c r="M33" s="103"/>
    </row>
    <row r="34" spans="1:13" s="100" customFormat="1" ht="12" customHeight="1">
      <c r="A34" s="286"/>
      <c r="B34" s="29" t="s">
        <v>353</v>
      </c>
      <c r="C34" s="29"/>
      <c r="D34" s="343"/>
      <c r="E34" s="18"/>
      <c r="F34" s="8"/>
      <c r="G34" s="8"/>
      <c r="H34" s="18"/>
      <c r="I34" s="18"/>
      <c r="J34" s="18"/>
      <c r="K34" s="18"/>
      <c r="L34" s="46"/>
      <c r="M34" s="103"/>
    </row>
    <row r="35" spans="1:13" s="100" customFormat="1" ht="12" customHeight="1">
      <c r="A35" s="286"/>
      <c r="B35" s="1045" t="s">
        <v>326</v>
      </c>
      <c r="C35" s="1046"/>
      <c r="D35" s="37"/>
      <c r="E35" s="18">
        <v>32</v>
      </c>
      <c r="F35" s="8">
        <v>40836</v>
      </c>
      <c r="G35" s="8">
        <v>32089</v>
      </c>
      <c r="H35" s="18">
        <v>12062</v>
      </c>
      <c r="I35" s="18">
        <v>17197</v>
      </c>
      <c r="J35" s="18">
        <v>2598</v>
      </c>
      <c r="K35" s="18">
        <v>232</v>
      </c>
      <c r="L35" s="46"/>
      <c r="M35" s="103"/>
    </row>
    <row r="36" spans="1:13" s="100" customFormat="1" ht="9" customHeight="1">
      <c r="A36" s="286"/>
      <c r="B36" s="29"/>
      <c r="C36" s="29"/>
      <c r="D36" s="35"/>
      <c r="E36" s="18"/>
      <c r="F36" s="8"/>
      <c r="G36" s="8"/>
      <c r="H36" s="18"/>
      <c r="I36" s="18"/>
      <c r="J36" s="18"/>
      <c r="K36" s="18"/>
      <c r="L36" s="46"/>
      <c r="M36" s="103"/>
    </row>
    <row r="37" spans="1:13" s="100" customFormat="1" ht="12" customHeight="1">
      <c r="A37" s="286" t="s">
        <v>39</v>
      </c>
      <c r="B37" s="1046" t="s">
        <v>367</v>
      </c>
      <c r="C37" s="1046"/>
      <c r="D37" s="37"/>
      <c r="E37" s="18">
        <v>9</v>
      </c>
      <c r="F37" s="8">
        <v>7813</v>
      </c>
      <c r="G37" s="8">
        <v>7082</v>
      </c>
      <c r="H37" s="18" t="s">
        <v>8</v>
      </c>
      <c r="I37" s="18">
        <v>4801</v>
      </c>
      <c r="J37" s="18">
        <v>2276</v>
      </c>
      <c r="K37" s="18">
        <v>5</v>
      </c>
      <c r="L37" s="46"/>
      <c r="M37" s="103"/>
    </row>
    <row r="38" spans="1:13" s="100" customFormat="1" ht="9" customHeight="1">
      <c r="A38" s="286"/>
      <c r="B38" s="29"/>
      <c r="C38" s="31"/>
      <c r="D38" s="343"/>
      <c r="E38" s="18"/>
      <c r="F38" s="8"/>
      <c r="G38" s="8"/>
      <c r="H38" s="18"/>
      <c r="I38" s="18"/>
      <c r="J38" s="18"/>
      <c r="K38" s="18"/>
      <c r="L38" s="46"/>
      <c r="M38" s="103"/>
    </row>
    <row r="39" spans="1:13" s="104" customFormat="1" ht="12" customHeight="1">
      <c r="A39" s="286" t="s">
        <v>40</v>
      </c>
      <c r="B39" s="1046" t="s">
        <v>201</v>
      </c>
      <c r="C39" s="1046"/>
      <c r="D39" s="37"/>
      <c r="E39" s="346">
        <v>74</v>
      </c>
      <c r="F39" s="23">
        <v>656504</v>
      </c>
      <c r="G39" s="8">
        <v>700957</v>
      </c>
      <c r="H39" s="18">
        <v>310741</v>
      </c>
      <c r="I39" s="18">
        <v>146582</v>
      </c>
      <c r="J39" s="18">
        <v>37338</v>
      </c>
      <c r="K39" s="18">
        <v>107248</v>
      </c>
      <c r="L39" s="46"/>
      <c r="M39" s="103"/>
    </row>
    <row r="40" spans="1:13" s="100" customFormat="1" ht="9" customHeight="1">
      <c r="A40" s="286"/>
      <c r="B40" s="29"/>
      <c r="C40" s="29"/>
      <c r="D40" s="35"/>
      <c r="E40" s="342"/>
      <c r="F40" s="8"/>
      <c r="G40" s="8"/>
      <c r="H40" s="18"/>
      <c r="I40" s="18"/>
      <c r="J40" s="18"/>
      <c r="K40" s="18"/>
      <c r="L40" s="46"/>
      <c r="M40" s="103"/>
    </row>
    <row r="41" spans="1:13" s="100" customFormat="1" ht="12" customHeight="1">
      <c r="A41" s="286" t="s">
        <v>41</v>
      </c>
      <c r="B41" s="29" t="s">
        <v>202</v>
      </c>
      <c r="C41" s="29"/>
      <c r="D41" s="35"/>
      <c r="E41" s="18"/>
      <c r="F41" s="8"/>
      <c r="G41" s="8"/>
      <c r="H41" s="18"/>
      <c r="I41" s="18"/>
      <c r="J41" s="18"/>
      <c r="K41" s="18"/>
      <c r="L41" s="46"/>
      <c r="M41" s="103"/>
    </row>
    <row r="42" spans="1:13" s="100" customFormat="1" ht="12" customHeight="1">
      <c r="A42" s="286"/>
      <c r="B42" s="29" t="s">
        <v>307</v>
      </c>
      <c r="C42" s="31"/>
      <c r="D42" s="343"/>
      <c r="E42" s="18"/>
      <c r="F42" s="8"/>
      <c r="G42" s="8"/>
      <c r="H42" s="18"/>
      <c r="I42" s="18"/>
      <c r="J42" s="18"/>
      <c r="K42" s="18"/>
      <c r="L42" s="46"/>
      <c r="M42" s="103"/>
    </row>
    <row r="43" spans="1:13" s="100" customFormat="1" ht="12" customHeight="1">
      <c r="A43" s="286"/>
      <c r="B43" s="1045" t="s">
        <v>308</v>
      </c>
      <c r="C43" s="1046"/>
      <c r="D43" s="37"/>
      <c r="E43" s="18">
        <v>109</v>
      </c>
      <c r="F43" s="8">
        <v>1291316</v>
      </c>
      <c r="G43" s="8">
        <v>1067831</v>
      </c>
      <c r="H43" s="18">
        <v>1060356</v>
      </c>
      <c r="I43" s="18">
        <v>6685</v>
      </c>
      <c r="J43" s="18">
        <v>700</v>
      </c>
      <c r="K43" s="18">
        <v>90</v>
      </c>
      <c r="L43" s="46"/>
      <c r="M43" s="103"/>
    </row>
    <row r="44" spans="1:13" s="100" customFormat="1" ht="9" customHeight="1">
      <c r="A44" s="286"/>
      <c r="B44" s="31"/>
      <c r="C44" s="31"/>
      <c r="D44" s="343"/>
      <c r="E44" s="18"/>
      <c r="F44" s="8"/>
      <c r="G44" s="8"/>
      <c r="H44" s="18"/>
      <c r="I44" s="18"/>
      <c r="J44" s="18"/>
      <c r="K44" s="18"/>
      <c r="L44" s="46"/>
      <c r="M44" s="103"/>
    </row>
    <row r="45" spans="1:13" s="100" customFormat="1" ht="12" customHeight="1">
      <c r="A45" s="286" t="s">
        <v>42</v>
      </c>
      <c r="B45" s="29" t="s">
        <v>82</v>
      </c>
      <c r="C45" s="29"/>
      <c r="D45" s="35"/>
      <c r="E45" s="347"/>
      <c r="F45" s="8"/>
      <c r="G45" s="8"/>
      <c r="H45" s="18"/>
      <c r="I45" s="18"/>
      <c r="J45" s="18"/>
      <c r="K45" s="18"/>
      <c r="L45" s="46"/>
      <c r="M45" s="103"/>
    </row>
    <row r="46" spans="1:13" s="100" customFormat="1" ht="12" customHeight="1">
      <c r="A46" s="287"/>
      <c r="B46" s="29" t="s">
        <v>309</v>
      </c>
      <c r="C46" s="29"/>
      <c r="D46" s="35"/>
      <c r="E46" s="347"/>
      <c r="F46" s="8"/>
      <c r="G46" s="8"/>
      <c r="H46" s="18"/>
      <c r="I46" s="18"/>
      <c r="J46" s="18"/>
      <c r="K46" s="18"/>
      <c r="L46" s="46"/>
      <c r="M46" s="103"/>
    </row>
    <row r="47" spans="1:13" s="100" customFormat="1" ht="12" customHeight="1">
      <c r="A47" s="287"/>
      <c r="B47" s="1045" t="s">
        <v>206</v>
      </c>
      <c r="C47" s="1046"/>
      <c r="D47" s="37"/>
      <c r="E47" s="18">
        <v>95</v>
      </c>
      <c r="F47" s="23">
        <v>246799</v>
      </c>
      <c r="G47" s="8">
        <v>250290</v>
      </c>
      <c r="H47" s="18">
        <v>57209</v>
      </c>
      <c r="I47" s="18">
        <v>139421</v>
      </c>
      <c r="J47" s="18">
        <v>41020</v>
      </c>
      <c r="K47" s="18">
        <v>12441</v>
      </c>
      <c r="L47" s="46"/>
      <c r="M47" s="103"/>
    </row>
    <row r="48" spans="1:13" s="100" customFormat="1" ht="9" customHeight="1">
      <c r="A48" s="287"/>
      <c r="B48" s="29"/>
      <c r="C48" s="29"/>
      <c r="D48" s="37"/>
      <c r="E48" s="18"/>
      <c r="F48" s="8"/>
      <c r="G48" s="8"/>
      <c r="H48" s="18"/>
      <c r="I48" s="18"/>
      <c r="J48" s="18"/>
      <c r="K48" s="18"/>
      <c r="L48" s="46"/>
      <c r="M48" s="103"/>
    </row>
    <row r="49" spans="1:13" s="100" customFormat="1" ht="12" customHeight="1">
      <c r="A49" s="287">
        <v>13</v>
      </c>
      <c r="B49" s="1046" t="s">
        <v>260</v>
      </c>
      <c r="C49" s="1046"/>
      <c r="D49" s="37"/>
      <c r="E49" s="18">
        <v>34</v>
      </c>
      <c r="F49" s="8">
        <v>151311</v>
      </c>
      <c r="G49" s="8">
        <v>159247</v>
      </c>
      <c r="H49" s="18">
        <v>25042</v>
      </c>
      <c r="I49" s="18">
        <v>120191</v>
      </c>
      <c r="J49" s="18">
        <v>14014</v>
      </c>
      <c r="K49" s="18" t="s">
        <v>8</v>
      </c>
      <c r="L49" s="46"/>
      <c r="M49" s="103"/>
    </row>
    <row r="50" spans="1:13" s="100" customFormat="1" ht="9" customHeight="1">
      <c r="A50" s="287"/>
      <c r="B50" s="30"/>
      <c r="C50" s="30"/>
      <c r="D50" s="37"/>
      <c r="E50" s="18"/>
      <c r="F50" s="8"/>
      <c r="G50" s="8"/>
      <c r="H50" s="18"/>
      <c r="I50" s="18"/>
      <c r="J50" s="18"/>
      <c r="K50" s="18"/>
      <c r="L50" s="46"/>
      <c r="M50" s="103"/>
    </row>
    <row r="51" spans="1:13" s="100" customFormat="1" ht="12" customHeight="1">
      <c r="A51" s="287">
        <v>14</v>
      </c>
      <c r="B51" s="29" t="s">
        <v>262</v>
      </c>
      <c r="C51" s="30"/>
      <c r="D51" s="37"/>
      <c r="E51" s="18">
        <v>22</v>
      </c>
      <c r="F51" s="8">
        <v>61606</v>
      </c>
      <c r="G51" s="8">
        <v>60426</v>
      </c>
      <c r="H51" s="18">
        <v>3017</v>
      </c>
      <c r="I51" s="18">
        <v>50580</v>
      </c>
      <c r="J51" s="18">
        <v>5532</v>
      </c>
      <c r="K51" s="18">
        <v>1297</v>
      </c>
      <c r="L51" s="46"/>
      <c r="M51" s="103"/>
    </row>
    <row r="52" spans="1:13" s="100" customFormat="1" ht="12" customHeight="1">
      <c r="A52" s="287"/>
      <c r="B52" s="1045" t="s">
        <v>327</v>
      </c>
      <c r="C52" s="1046"/>
      <c r="D52" s="37"/>
      <c r="E52" s="18"/>
      <c r="F52" s="8"/>
      <c r="G52" s="8"/>
      <c r="H52" s="18"/>
      <c r="I52" s="18"/>
      <c r="J52" s="18"/>
      <c r="K52" s="18"/>
      <c r="L52" s="46"/>
      <c r="M52" s="103"/>
    </row>
    <row r="53" spans="1:13" s="100" customFormat="1" ht="9" customHeight="1">
      <c r="A53" s="286"/>
      <c r="B53" s="29"/>
      <c r="C53" s="29"/>
      <c r="D53" s="344"/>
      <c r="E53" s="18"/>
      <c r="F53" s="8"/>
      <c r="G53" s="8"/>
      <c r="H53" s="18"/>
      <c r="I53" s="18"/>
      <c r="J53" s="18"/>
      <c r="K53" s="18"/>
      <c r="L53" s="46"/>
      <c r="M53" s="103"/>
    </row>
    <row r="54" spans="1:13" s="100" customFormat="1" ht="12" customHeight="1">
      <c r="A54" s="286" t="s">
        <v>44</v>
      </c>
      <c r="B54" s="29" t="s">
        <v>207</v>
      </c>
      <c r="C54" s="29"/>
      <c r="D54" s="344"/>
      <c r="E54" s="18"/>
      <c r="F54" s="8"/>
      <c r="G54" s="8"/>
      <c r="H54" s="18"/>
      <c r="I54" s="18"/>
      <c r="J54" s="18"/>
      <c r="K54" s="18"/>
      <c r="L54" s="46"/>
      <c r="M54" s="103"/>
    </row>
    <row r="55" spans="1:13" s="100" customFormat="1" ht="12" customHeight="1">
      <c r="A55" s="286"/>
      <c r="B55" s="1071" t="s">
        <v>337</v>
      </c>
      <c r="C55" s="1072"/>
      <c r="D55" s="344"/>
      <c r="E55" s="18">
        <v>176</v>
      </c>
      <c r="F55" s="8">
        <v>1764525</v>
      </c>
      <c r="G55" s="8">
        <v>1771294</v>
      </c>
      <c r="H55" s="18">
        <v>4878</v>
      </c>
      <c r="I55" s="18">
        <v>1391522</v>
      </c>
      <c r="J55" s="18">
        <v>339862</v>
      </c>
      <c r="K55" s="18">
        <v>35032</v>
      </c>
      <c r="L55" s="46"/>
      <c r="M55" s="103"/>
    </row>
    <row r="56" spans="1:13" s="100" customFormat="1" ht="9" customHeight="1">
      <c r="A56" s="286"/>
      <c r="B56" s="29"/>
      <c r="C56" s="29"/>
      <c r="D56" s="344"/>
      <c r="E56" s="18"/>
      <c r="F56" s="8"/>
      <c r="G56" s="8"/>
      <c r="H56" s="18"/>
      <c r="I56" s="18"/>
      <c r="J56" s="18"/>
      <c r="K56" s="18"/>
      <c r="L56" s="46"/>
      <c r="M56" s="103"/>
    </row>
    <row r="57" spans="1:13" s="100" customFormat="1" ht="12" customHeight="1">
      <c r="A57" s="286" t="s">
        <v>45</v>
      </c>
      <c r="B57" s="1071" t="s">
        <v>216</v>
      </c>
      <c r="C57" s="1072"/>
      <c r="D57" s="344"/>
      <c r="E57" s="18">
        <v>346</v>
      </c>
      <c r="F57" s="8">
        <v>711734</v>
      </c>
      <c r="G57" s="8">
        <v>652269</v>
      </c>
      <c r="H57" s="18">
        <v>25589</v>
      </c>
      <c r="I57" s="18">
        <v>463330</v>
      </c>
      <c r="J57" s="18">
        <v>123172</v>
      </c>
      <c r="K57" s="18">
        <v>40178</v>
      </c>
      <c r="L57" s="46"/>
      <c r="M57" s="103"/>
    </row>
    <row r="58" spans="1:13" s="100" customFormat="1" ht="9" customHeight="1">
      <c r="A58" s="286"/>
      <c r="B58" s="29"/>
      <c r="C58" s="28"/>
      <c r="D58" s="344"/>
      <c r="E58" s="18"/>
      <c r="F58" s="8"/>
      <c r="G58" s="8"/>
      <c r="H58" s="18"/>
      <c r="I58" s="18"/>
      <c r="J58" s="18"/>
      <c r="K58" s="18"/>
      <c r="L58" s="46"/>
      <c r="M58" s="103"/>
    </row>
    <row r="59" spans="1:13" s="100" customFormat="1" ht="12" customHeight="1">
      <c r="A59" s="286" t="s">
        <v>46</v>
      </c>
      <c r="B59" s="29" t="s">
        <v>209</v>
      </c>
      <c r="C59" s="29"/>
      <c r="D59" s="344"/>
      <c r="E59" s="18"/>
      <c r="F59" s="8"/>
      <c r="G59" s="8"/>
      <c r="H59" s="18"/>
      <c r="I59" s="18"/>
      <c r="J59" s="18"/>
      <c r="K59" s="18"/>
      <c r="L59" s="46"/>
      <c r="M59" s="103"/>
    </row>
    <row r="60" spans="1:13" s="100" customFormat="1" ht="12" customHeight="1">
      <c r="A60" s="345"/>
      <c r="B60" s="1071" t="s">
        <v>313</v>
      </c>
      <c r="C60" s="1072"/>
      <c r="D60" s="344"/>
      <c r="E60" s="18">
        <v>544</v>
      </c>
      <c r="F60" s="8">
        <v>8153027</v>
      </c>
      <c r="G60" s="8">
        <v>8361221</v>
      </c>
      <c r="H60" s="18">
        <v>150915</v>
      </c>
      <c r="I60" s="18">
        <v>6466144</v>
      </c>
      <c r="J60" s="18">
        <v>191144</v>
      </c>
      <c r="K60" s="18">
        <v>58449</v>
      </c>
      <c r="L60" s="46"/>
      <c r="M60" s="103"/>
    </row>
    <row r="61" spans="1:13" s="100" customFormat="1" ht="9" customHeight="1">
      <c r="A61" s="80"/>
      <c r="B61" s="67"/>
      <c r="C61" s="67"/>
      <c r="D61" s="105"/>
      <c r="E61" s="165"/>
      <c r="F61" s="8"/>
      <c r="G61" s="166"/>
      <c r="H61" s="165"/>
      <c r="I61" s="164"/>
      <c r="J61" s="165"/>
      <c r="K61" s="18"/>
      <c r="L61" s="46"/>
      <c r="M61" s="103"/>
    </row>
    <row r="62" spans="1:13" s="100" customFormat="1" ht="12" customHeight="1">
      <c r="A62" s="80" t="s">
        <v>50</v>
      </c>
      <c r="B62" s="67" t="s">
        <v>51</v>
      </c>
      <c r="C62" s="67"/>
      <c r="D62" s="105"/>
      <c r="E62" s="165"/>
      <c r="F62" s="8"/>
      <c r="G62" s="166"/>
      <c r="H62" s="165"/>
      <c r="I62" s="164"/>
      <c r="J62" s="165"/>
      <c r="K62" s="18"/>
      <c r="L62" s="46"/>
      <c r="M62" s="103"/>
    </row>
    <row r="63" spans="1:13" s="100" customFormat="1" ht="12" customHeight="1">
      <c r="A63" s="80"/>
      <c r="B63" s="67" t="s">
        <v>328</v>
      </c>
      <c r="C63" s="71"/>
      <c r="D63" s="105"/>
      <c r="E63" s="165"/>
      <c r="F63" s="8"/>
      <c r="G63" s="166"/>
      <c r="H63" s="165"/>
      <c r="I63" s="164"/>
      <c r="J63" s="165"/>
      <c r="K63" s="18"/>
      <c r="L63" s="46"/>
      <c r="M63" s="103"/>
    </row>
    <row r="64" spans="1:13" s="100" customFormat="1" ht="12" customHeight="1">
      <c r="A64" s="80"/>
      <c r="B64" s="67" t="s">
        <v>329</v>
      </c>
      <c r="C64" s="71"/>
      <c r="D64" s="105"/>
      <c r="E64" s="165"/>
      <c r="F64" s="8"/>
      <c r="G64" s="166"/>
      <c r="H64" s="165"/>
      <c r="I64" s="164"/>
      <c r="J64" s="165"/>
      <c r="K64" s="18"/>
      <c r="L64" s="46"/>
      <c r="M64" s="103"/>
    </row>
    <row r="65" spans="1:13" s="100" customFormat="1" ht="12" customHeight="1">
      <c r="A65" s="80"/>
      <c r="B65" s="1069" t="s">
        <v>330</v>
      </c>
      <c r="C65" s="1069"/>
      <c r="D65" s="105"/>
      <c r="E65" s="18">
        <v>16</v>
      </c>
      <c r="F65" s="8">
        <v>13299</v>
      </c>
      <c r="G65" s="8">
        <v>12826</v>
      </c>
      <c r="H65" s="18">
        <v>35</v>
      </c>
      <c r="I65" s="18">
        <v>12570</v>
      </c>
      <c r="J65" s="18">
        <v>146</v>
      </c>
      <c r="K65" s="18">
        <v>75</v>
      </c>
      <c r="L65" s="46"/>
      <c r="M65" s="103"/>
    </row>
    <row r="66" spans="1:13" s="100" customFormat="1" ht="9" customHeight="1">
      <c r="A66" s="80"/>
      <c r="B66" s="67"/>
      <c r="C66" s="67"/>
      <c r="D66" s="105"/>
      <c r="E66" s="18"/>
      <c r="F66" s="8"/>
      <c r="G66" s="8"/>
      <c r="H66" s="18"/>
      <c r="I66" s="18"/>
      <c r="J66" s="18"/>
      <c r="K66" s="18"/>
      <c r="L66" s="46"/>
      <c r="M66" s="103"/>
    </row>
    <row r="67" spans="1:13" s="100" customFormat="1" ht="12" customHeight="1">
      <c r="A67" s="80" t="s">
        <v>52</v>
      </c>
      <c r="B67" s="67" t="s">
        <v>53</v>
      </c>
      <c r="C67" s="67"/>
      <c r="D67" s="105"/>
      <c r="E67" s="18"/>
      <c r="F67" s="8"/>
      <c r="G67" s="8"/>
      <c r="H67" s="18"/>
      <c r="I67" s="18"/>
      <c r="J67" s="18"/>
      <c r="K67" s="18"/>
      <c r="L67" s="46"/>
      <c r="M67" s="103"/>
    </row>
    <row r="68" spans="1:13" s="100" customFormat="1" ht="12" customHeight="1">
      <c r="A68" s="80"/>
      <c r="B68" s="67" t="s">
        <v>317</v>
      </c>
      <c r="C68" s="67"/>
      <c r="D68" s="105"/>
      <c r="E68" s="18"/>
      <c r="F68" s="8"/>
      <c r="G68" s="8"/>
      <c r="H68" s="18"/>
      <c r="I68" s="18"/>
      <c r="J68" s="18"/>
      <c r="K68" s="18"/>
      <c r="L68" s="46"/>
      <c r="M68" s="103"/>
    </row>
    <row r="69" spans="1:13" s="100" customFormat="1" ht="12" customHeight="1">
      <c r="A69" s="80"/>
      <c r="B69" s="67" t="s">
        <v>318</v>
      </c>
      <c r="C69" s="67"/>
      <c r="D69" s="105"/>
      <c r="E69" s="18"/>
      <c r="F69" s="8"/>
      <c r="G69" s="8"/>
      <c r="H69" s="18"/>
      <c r="I69" s="18"/>
      <c r="J69" s="18"/>
      <c r="K69" s="18"/>
      <c r="L69" s="46"/>
      <c r="M69" s="103"/>
    </row>
    <row r="70" spans="1:13" s="100" customFormat="1" ht="12" customHeight="1">
      <c r="A70" s="80"/>
      <c r="B70" s="1068" t="s">
        <v>319</v>
      </c>
      <c r="C70" s="1069"/>
      <c r="D70" s="105"/>
      <c r="E70" s="18">
        <v>192</v>
      </c>
      <c r="F70" s="8">
        <v>3530596</v>
      </c>
      <c r="G70" s="8">
        <v>3113705</v>
      </c>
      <c r="H70" s="18">
        <v>530391</v>
      </c>
      <c r="I70" s="18">
        <v>1961442</v>
      </c>
      <c r="J70" s="18">
        <v>425554</v>
      </c>
      <c r="K70" s="18">
        <v>113948</v>
      </c>
      <c r="L70" s="46"/>
      <c r="M70" s="103"/>
    </row>
    <row r="71" spans="1:13" s="100" customFormat="1" ht="9" customHeight="1">
      <c r="A71" s="80"/>
      <c r="B71" s="67"/>
      <c r="C71" s="71"/>
      <c r="D71" s="105"/>
      <c r="E71" s="18"/>
      <c r="F71" s="8"/>
      <c r="G71" s="8"/>
      <c r="H71" s="18"/>
      <c r="I71" s="18"/>
      <c r="J71" s="18"/>
      <c r="K71" s="18"/>
      <c r="L71" s="46"/>
      <c r="M71" s="103"/>
    </row>
    <row r="72" spans="1:13" s="100" customFormat="1" ht="12" customHeight="1">
      <c r="A72" s="80" t="s">
        <v>55</v>
      </c>
      <c r="B72" s="67" t="s">
        <v>214</v>
      </c>
      <c r="C72" s="67"/>
      <c r="D72" s="105"/>
      <c r="E72" s="18"/>
      <c r="F72" s="8"/>
      <c r="G72" s="8"/>
      <c r="H72" s="18"/>
      <c r="I72" s="18"/>
      <c r="J72" s="18"/>
      <c r="K72" s="18"/>
      <c r="L72" s="46"/>
      <c r="M72" s="103"/>
    </row>
    <row r="73" spans="1:13" s="100" customFormat="1" ht="12" customHeight="1">
      <c r="A73" s="80"/>
      <c r="B73" s="67" t="s">
        <v>366</v>
      </c>
      <c r="C73" s="67"/>
      <c r="D73" s="105"/>
      <c r="E73" s="18"/>
      <c r="F73" s="8"/>
      <c r="G73" s="8"/>
      <c r="H73" s="18"/>
      <c r="I73" s="18"/>
      <c r="J73" s="18"/>
      <c r="K73" s="18"/>
      <c r="L73" s="46"/>
      <c r="M73" s="103"/>
    </row>
    <row r="74" spans="1:13" s="100" customFormat="1" ht="12" customHeight="1">
      <c r="A74" s="80"/>
      <c r="B74" s="67" t="s">
        <v>320</v>
      </c>
      <c r="C74" s="67"/>
      <c r="D74" s="105"/>
      <c r="E74" s="18"/>
      <c r="F74" s="8"/>
      <c r="G74" s="8"/>
      <c r="H74" s="18"/>
      <c r="I74" s="18"/>
      <c r="J74" s="18"/>
      <c r="K74" s="18"/>
      <c r="L74" s="46"/>
      <c r="M74" s="103"/>
    </row>
    <row r="75" spans="1:13" s="100" customFormat="1" ht="12" customHeight="1">
      <c r="A75" s="69"/>
      <c r="B75" s="1068" t="s">
        <v>321</v>
      </c>
      <c r="C75" s="1069"/>
      <c r="D75" s="105"/>
      <c r="E75" s="18">
        <v>579</v>
      </c>
      <c r="F75" s="23">
        <v>6845555</v>
      </c>
      <c r="G75" s="8">
        <v>7015622</v>
      </c>
      <c r="H75" s="18">
        <v>116289</v>
      </c>
      <c r="I75" s="18">
        <v>6483815</v>
      </c>
      <c r="J75" s="18">
        <v>365015</v>
      </c>
      <c r="K75" s="18">
        <v>44384</v>
      </c>
      <c r="L75" s="46"/>
      <c r="M75" s="103"/>
    </row>
    <row r="76" spans="1:13" s="100" customFormat="1" ht="9" customHeight="1">
      <c r="A76" s="106"/>
      <c r="B76" s="71"/>
      <c r="C76" s="71"/>
      <c r="D76" s="105"/>
      <c r="E76" s="18"/>
      <c r="F76" s="8"/>
      <c r="G76" s="8"/>
      <c r="H76" s="18"/>
      <c r="I76" s="18"/>
      <c r="J76" s="18"/>
      <c r="K76" s="18"/>
      <c r="L76" s="46"/>
      <c r="M76" s="103"/>
    </row>
    <row r="77" spans="1:13" s="100" customFormat="1" ht="12" customHeight="1">
      <c r="A77" s="106"/>
      <c r="B77" s="71"/>
      <c r="C77" s="157" t="s">
        <v>322</v>
      </c>
      <c r="D77" s="105"/>
      <c r="E77" s="18">
        <v>1343</v>
      </c>
      <c r="F77" s="8">
        <v>25717794</v>
      </c>
      <c r="G77" s="8">
        <v>27108216</v>
      </c>
      <c r="H77" s="351" t="s">
        <v>323</v>
      </c>
      <c r="I77" s="351">
        <v>26767206</v>
      </c>
      <c r="J77" s="351">
        <v>258624</v>
      </c>
      <c r="K77" s="351">
        <v>82386</v>
      </c>
      <c r="L77" s="46"/>
      <c r="M77" s="103"/>
    </row>
    <row r="78" spans="1:13" s="100" customFormat="1" ht="9" customHeight="1">
      <c r="A78" s="106"/>
      <c r="B78" s="71"/>
      <c r="C78" s="71"/>
      <c r="D78" s="105"/>
      <c r="E78" s="18"/>
      <c r="F78" s="8"/>
      <c r="G78" s="8"/>
      <c r="H78" s="18"/>
      <c r="I78" s="18"/>
      <c r="J78" s="18"/>
      <c r="K78" s="18"/>
      <c r="L78" s="46"/>
      <c r="M78" s="103"/>
    </row>
    <row r="79" spans="1:17" ht="9.75">
      <c r="A79" s="107"/>
      <c r="B79" s="93"/>
      <c r="C79" s="108" t="s">
        <v>19</v>
      </c>
      <c r="D79" s="79"/>
      <c r="E79" s="261">
        <v>2729</v>
      </c>
      <c r="F79" s="25">
        <v>28734307</v>
      </c>
      <c r="G79" s="13">
        <v>28672073</v>
      </c>
      <c r="H79" s="261">
        <v>5680989</v>
      </c>
      <c r="I79" s="261">
        <v>19091887</v>
      </c>
      <c r="J79" s="261">
        <v>1777021</v>
      </c>
      <c r="K79" s="261">
        <v>439870</v>
      </c>
      <c r="L79" s="46"/>
      <c r="M79" s="103"/>
      <c r="N79" s="46"/>
      <c r="O79" s="46"/>
      <c r="P79" s="46"/>
      <c r="Q79" s="46"/>
    </row>
    <row r="80" spans="1:17" ht="3.75" customHeight="1">
      <c r="A80" s="107"/>
      <c r="B80" s="93"/>
      <c r="C80" s="108"/>
      <c r="D80" s="59"/>
      <c r="E80" s="260"/>
      <c r="F80" s="8"/>
      <c r="G80" s="8"/>
      <c r="H80" s="18"/>
      <c r="I80" s="261"/>
      <c r="J80" s="261"/>
      <c r="K80" s="261"/>
      <c r="L80" s="46"/>
      <c r="M80" s="103"/>
      <c r="N80" s="46"/>
      <c r="O80" s="46"/>
      <c r="P80" s="46"/>
      <c r="Q80" s="46"/>
    </row>
    <row r="81" spans="1:17" ht="9.75">
      <c r="A81" s="107"/>
      <c r="B81" s="93"/>
      <c r="C81" s="109" t="s">
        <v>338</v>
      </c>
      <c r="D81" s="59"/>
      <c r="E81" s="249">
        <v>557</v>
      </c>
      <c r="F81" s="23">
        <v>3510976</v>
      </c>
      <c r="G81" s="8">
        <v>2872274</v>
      </c>
      <c r="H81" s="18">
        <v>1424979</v>
      </c>
      <c r="I81" s="18">
        <v>1075514</v>
      </c>
      <c r="J81" s="18">
        <v>152550</v>
      </c>
      <c r="K81" s="18">
        <v>122855</v>
      </c>
      <c r="L81" s="204"/>
      <c r="M81" s="103"/>
      <c r="N81" s="46"/>
      <c r="O81" s="46"/>
      <c r="P81" s="46"/>
      <c r="Q81" s="46"/>
    </row>
    <row r="82" spans="1:11" ht="11.25" customHeight="1">
      <c r="A82" s="55" t="s">
        <v>7</v>
      </c>
      <c r="F82" s="46"/>
      <c r="G82" s="166"/>
      <c r="H82" s="166"/>
      <c r="I82" s="166"/>
      <c r="J82" s="166"/>
      <c r="K82" s="8"/>
    </row>
    <row r="83" spans="1:11" ht="21.75" customHeight="1">
      <c r="A83" s="1074" t="s">
        <v>359</v>
      </c>
      <c r="B83" s="1074"/>
      <c r="C83" s="1074"/>
      <c r="D83" s="1074"/>
      <c r="E83" s="1074"/>
      <c r="F83" s="1074"/>
      <c r="G83" s="1074"/>
      <c r="H83" s="1074"/>
      <c r="I83" s="1074"/>
      <c r="J83" s="1074"/>
      <c r="K83" s="1074"/>
    </row>
    <row r="84" spans="1:11" ht="12" customHeight="1">
      <c r="A84" s="1074"/>
      <c r="B84" s="1074"/>
      <c r="C84" s="1074"/>
      <c r="D84" s="1074"/>
      <c r="E84" s="1074"/>
      <c r="F84" s="1074"/>
      <c r="G84" s="1074"/>
      <c r="H84" s="1074"/>
      <c r="I84" s="1074"/>
      <c r="J84" s="1074"/>
      <c r="K84" s="1074"/>
    </row>
    <row r="86" spans="6:11" ht="9.75">
      <c r="F86" s="46"/>
      <c r="G86" s="46"/>
      <c r="H86" s="46"/>
      <c r="I86" s="46"/>
      <c r="J86" s="46"/>
      <c r="K86" s="46"/>
    </row>
    <row r="87" spans="3:7" ht="9.75">
      <c r="C87" s="73"/>
      <c r="E87" s="46"/>
      <c r="G87" s="46"/>
    </row>
    <row r="89" ht="9.75">
      <c r="G89" s="46"/>
    </row>
    <row r="91" ht="9.75">
      <c r="G91" s="46"/>
    </row>
    <row r="92" ht="9.75">
      <c r="G92" s="46"/>
    </row>
  </sheetData>
  <sheetProtection/>
  <mergeCells count="34">
    <mergeCell ref="A4:A11"/>
    <mergeCell ref="B4:D11"/>
    <mergeCell ref="E4:E10"/>
    <mergeCell ref="F4:F10"/>
    <mergeCell ref="G4:G10"/>
    <mergeCell ref="H4:K4"/>
    <mergeCell ref="H5:H10"/>
    <mergeCell ref="I5:K5"/>
    <mergeCell ref="I6:I10"/>
    <mergeCell ref="B35:C35"/>
    <mergeCell ref="B37:C37"/>
    <mergeCell ref="J6:J10"/>
    <mergeCell ref="K6:K10"/>
    <mergeCell ref="F11:K11"/>
    <mergeCell ref="B15:C15"/>
    <mergeCell ref="B19:C19"/>
    <mergeCell ref="B22:C22"/>
    <mergeCell ref="A83:K84"/>
    <mergeCell ref="B39:C39"/>
    <mergeCell ref="B43:C43"/>
    <mergeCell ref="B47:C47"/>
    <mergeCell ref="B49:C49"/>
    <mergeCell ref="B52:C52"/>
    <mergeCell ref="B55:C55"/>
    <mergeCell ref="A2:K2"/>
    <mergeCell ref="B57:C57"/>
    <mergeCell ref="B60:C60"/>
    <mergeCell ref="B65:C65"/>
    <mergeCell ref="B70:C70"/>
    <mergeCell ref="B75:C75"/>
    <mergeCell ref="B24:C24"/>
    <mergeCell ref="B27:C27"/>
    <mergeCell ref="B29:C29"/>
    <mergeCell ref="B31:C31"/>
  </mergeCells>
  <printOptions/>
  <pageMargins left="0.2755905511811024" right="0.4724409448818898" top="0.5905511811023623" bottom="0.7874015748031497" header="0.5118110236220472" footer="0.5118110236220472"/>
  <pageSetup horizontalDpi="600" verticalDpi="600" orientation="portrait" paperSize="9" scale="82" r:id="rId1"/>
  <headerFooter alignWithMargins="0">
    <oddHeader>&amp;L&amp;"Arial,Kursiv" &amp;U1.1 Abfallentsorgung in Entsorgungsanlagen allgemein&amp;R&amp;"Arial,Kursiv"&amp;UAbfallwirtschaft in Bayern 2011</oddHeader>
    <oddFooter xml:space="preserve">&amp;C&amp;12 27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82"/>
  <sheetViews>
    <sheetView workbookViewId="0" topLeftCell="A1">
      <selection activeCell="J80" sqref="J80"/>
    </sheetView>
  </sheetViews>
  <sheetFormatPr defaultColWidth="11.421875" defaultRowHeight="12.75"/>
  <cols>
    <col min="1" max="1" width="4.28125" style="55" customWidth="1"/>
    <col min="2" max="2" width="0.9921875" style="55" customWidth="1"/>
    <col min="3" max="3" width="37.57421875" style="55" customWidth="1"/>
    <col min="4" max="4" width="0.85546875" style="55" customWidth="1"/>
    <col min="5" max="5" width="6.28125" style="55" customWidth="1"/>
    <col min="6" max="6" width="9.7109375" style="55" customWidth="1"/>
    <col min="7" max="7" width="8.7109375" style="55" customWidth="1"/>
    <col min="8" max="8" width="8.8515625" style="55" customWidth="1"/>
    <col min="9" max="10" width="9.140625" style="55" customWidth="1"/>
    <col min="11" max="11" width="11.8515625" style="55" customWidth="1"/>
    <col min="12" max="16384" width="11.421875" style="55" customWidth="1"/>
  </cols>
  <sheetData>
    <row r="3" spans="1:11" s="83" customFormat="1" ht="12.75">
      <c r="A3" s="1037" t="s">
        <v>440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85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1.25" customHeight="1">
      <c r="A5" s="1052" t="s">
        <v>416</v>
      </c>
      <c r="B5" s="1057" t="s">
        <v>43</v>
      </c>
      <c r="C5" s="1058"/>
      <c r="D5" s="1059"/>
      <c r="E5" s="1030" t="s">
        <v>441</v>
      </c>
      <c r="F5" s="1030" t="s">
        <v>282</v>
      </c>
      <c r="G5" s="1034" t="s">
        <v>1</v>
      </c>
      <c r="H5" s="1035"/>
      <c r="I5" s="1035"/>
      <c r="J5" s="1035"/>
      <c r="K5" s="1078"/>
    </row>
    <row r="6" spans="1:11" ht="12.75" customHeight="1">
      <c r="A6" s="1054"/>
      <c r="B6" s="1060"/>
      <c r="C6" s="1061"/>
      <c r="D6" s="1062"/>
      <c r="E6" s="1038"/>
      <c r="F6" s="1038"/>
      <c r="G6" s="1082" t="s">
        <v>257</v>
      </c>
      <c r="H6" s="1086"/>
      <c r="I6" s="1082" t="s">
        <v>442</v>
      </c>
      <c r="J6" s="1083"/>
      <c r="K6" s="1087" t="s">
        <v>283</v>
      </c>
    </row>
    <row r="7" spans="1:11" ht="11.25" customHeight="1">
      <c r="A7" s="1054"/>
      <c r="B7" s="1060"/>
      <c r="C7" s="1061"/>
      <c r="D7" s="1062"/>
      <c r="E7" s="1038"/>
      <c r="F7" s="1038"/>
      <c r="G7" s="1030" t="s">
        <v>264</v>
      </c>
      <c r="H7" s="1030" t="s">
        <v>265</v>
      </c>
      <c r="I7" s="1030" t="s">
        <v>264</v>
      </c>
      <c r="J7" s="1030" t="s">
        <v>265</v>
      </c>
      <c r="K7" s="1088"/>
    </row>
    <row r="8" spans="1:11" ht="39.75" customHeight="1">
      <c r="A8" s="1054"/>
      <c r="B8" s="1060"/>
      <c r="C8" s="1061"/>
      <c r="D8" s="1062"/>
      <c r="E8" s="1038"/>
      <c r="F8" s="1038"/>
      <c r="G8" s="1038"/>
      <c r="H8" s="1038"/>
      <c r="I8" s="1038"/>
      <c r="J8" s="1038"/>
      <c r="K8" s="1088"/>
    </row>
    <row r="9" spans="1:11" ht="14.25" customHeight="1">
      <c r="A9" s="1054"/>
      <c r="B9" s="1060"/>
      <c r="C9" s="1061"/>
      <c r="D9" s="1062"/>
      <c r="E9" s="1031"/>
      <c r="F9" s="1031"/>
      <c r="G9" s="1031"/>
      <c r="H9" s="1031"/>
      <c r="I9" s="1031"/>
      <c r="J9" s="1031"/>
      <c r="K9" s="1089"/>
    </row>
    <row r="10" spans="1:11" ht="12" customHeight="1">
      <c r="A10" s="1056"/>
      <c r="B10" s="1063"/>
      <c r="C10" s="1064"/>
      <c r="D10" s="1065"/>
      <c r="E10" s="241" t="s">
        <v>443</v>
      </c>
      <c r="F10" s="1034" t="s">
        <v>3</v>
      </c>
      <c r="G10" s="1035"/>
      <c r="H10" s="1035"/>
      <c r="I10" s="1035"/>
      <c r="J10" s="1035"/>
      <c r="K10" s="1078"/>
    </row>
    <row r="11" spans="1:10" ht="10.5" customHeight="1">
      <c r="A11" s="217"/>
      <c r="B11" s="192"/>
      <c r="C11" s="192"/>
      <c r="D11" s="220"/>
      <c r="E11" s="242"/>
      <c r="F11" s="16"/>
      <c r="G11" s="16"/>
      <c r="H11" s="16"/>
      <c r="I11" s="16"/>
      <c r="J11" s="16"/>
    </row>
    <row r="12" spans="1:12" ht="12.75" customHeight="1">
      <c r="A12" s="286" t="s">
        <v>68</v>
      </c>
      <c r="B12" s="14" t="s">
        <v>194</v>
      </c>
      <c r="C12" s="14"/>
      <c r="D12" s="22"/>
      <c r="E12" s="18"/>
      <c r="F12" s="18"/>
      <c r="G12" s="18"/>
      <c r="H12" s="41"/>
      <c r="I12" s="18"/>
      <c r="J12" s="41"/>
      <c r="K12" s="47"/>
      <c r="L12" s="72"/>
    </row>
    <row r="13" spans="1:12" ht="11.25" customHeight="1">
      <c r="A13" s="286"/>
      <c r="B13" s="14" t="s">
        <v>351</v>
      </c>
      <c r="C13" s="2"/>
      <c r="D13" s="22"/>
      <c r="E13" s="18"/>
      <c r="F13" s="18"/>
      <c r="G13" s="18"/>
      <c r="H13" s="18"/>
      <c r="I13" s="18"/>
      <c r="J13" s="18"/>
      <c r="K13" s="110"/>
      <c r="L13" s="65"/>
    </row>
    <row r="14" spans="1:11" ht="12.75" customHeight="1">
      <c r="A14" s="286"/>
      <c r="B14" s="1045" t="s">
        <v>352</v>
      </c>
      <c r="C14" s="1046"/>
      <c r="D14" s="22"/>
      <c r="E14" s="18">
        <v>1</v>
      </c>
      <c r="F14" s="350" t="s">
        <v>299</v>
      </c>
      <c r="G14" s="18" t="s">
        <v>8</v>
      </c>
      <c r="H14" s="18" t="s">
        <v>8</v>
      </c>
      <c r="I14" s="350" t="s">
        <v>299</v>
      </c>
      <c r="J14" s="18" t="s">
        <v>8</v>
      </c>
      <c r="K14" s="18" t="s">
        <v>8</v>
      </c>
    </row>
    <row r="15" spans="1:11" ht="8.25" customHeight="1">
      <c r="A15" s="286"/>
      <c r="B15" s="30"/>
      <c r="C15" s="30"/>
      <c r="D15" s="22"/>
      <c r="E15" s="342"/>
      <c r="F15" s="18"/>
      <c r="G15" s="342"/>
      <c r="H15" s="342"/>
      <c r="I15" s="342"/>
      <c r="J15" s="342"/>
      <c r="K15" s="18"/>
    </row>
    <row r="16" spans="1:11" ht="12.75" customHeight="1">
      <c r="A16" s="286" t="s">
        <v>30</v>
      </c>
      <c r="B16" s="29" t="s">
        <v>195</v>
      </c>
      <c r="C16" s="29"/>
      <c r="D16" s="35"/>
      <c r="E16" s="18"/>
      <c r="F16" s="18"/>
      <c r="G16" s="18"/>
      <c r="H16" s="18"/>
      <c r="I16" s="18"/>
      <c r="J16" s="18"/>
      <c r="K16" s="18"/>
    </row>
    <row r="17" spans="1:11" ht="12.75" customHeight="1">
      <c r="A17" s="286"/>
      <c r="B17" s="29" t="s">
        <v>302</v>
      </c>
      <c r="C17" s="29"/>
      <c r="D17" s="35"/>
      <c r="E17" s="18"/>
      <c r="F17" s="18"/>
      <c r="G17" s="18"/>
      <c r="H17" s="18"/>
      <c r="I17" s="18"/>
      <c r="J17" s="18"/>
      <c r="K17" s="18"/>
    </row>
    <row r="18" spans="1:11" ht="12.75" customHeight="1">
      <c r="A18" s="286"/>
      <c r="B18" s="1045" t="s">
        <v>303</v>
      </c>
      <c r="C18" s="1046"/>
      <c r="D18" s="37"/>
      <c r="E18" s="18">
        <v>9</v>
      </c>
      <c r="F18" s="18">
        <v>169009</v>
      </c>
      <c r="G18" s="18">
        <v>25357</v>
      </c>
      <c r="H18" s="18">
        <v>2656</v>
      </c>
      <c r="I18" s="18">
        <v>58690</v>
      </c>
      <c r="J18" s="18" t="s">
        <v>8</v>
      </c>
      <c r="K18" s="18">
        <v>82306</v>
      </c>
    </row>
    <row r="19" spans="1:11" ht="8.25" customHeight="1">
      <c r="A19" s="286"/>
      <c r="B19" s="29"/>
      <c r="C19" s="29"/>
      <c r="D19" s="35"/>
      <c r="E19" s="18"/>
      <c r="F19" s="18"/>
      <c r="G19" s="18"/>
      <c r="H19" s="18"/>
      <c r="I19" s="18"/>
      <c r="J19" s="18"/>
      <c r="K19" s="18"/>
    </row>
    <row r="20" spans="1:11" ht="12.75" customHeight="1">
      <c r="A20" s="286" t="s">
        <v>31</v>
      </c>
      <c r="B20" s="29" t="s">
        <v>198</v>
      </c>
      <c r="C20" s="29"/>
      <c r="D20" s="35"/>
      <c r="E20" s="18"/>
      <c r="F20" s="18"/>
      <c r="G20" s="18"/>
      <c r="H20" s="18"/>
      <c r="I20" s="18"/>
      <c r="J20" s="18"/>
      <c r="K20" s="18"/>
    </row>
    <row r="21" spans="1:11" ht="12.75" customHeight="1">
      <c r="A21" s="286"/>
      <c r="B21" s="1045" t="s">
        <v>304</v>
      </c>
      <c r="C21" s="1046"/>
      <c r="D21" s="37"/>
      <c r="E21" s="18">
        <v>6</v>
      </c>
      <c r="F21" s="18">
        <v>305506</v>
      </c>
      <c r="G21" s="18">
        <v>600</v>
      </c>
      <c r="H21" s="18" t="s">
        <v>8</v>
      </c>
      <c r="I21" s="18">
        <v>291934</v>
      </c>
      <c r="J21" s="18" t="s">
        <v>8</v>
      </c>
      <c r="K21" s="18">
        <v>12972</v>
      </c>
    </row>
    <row r="22" spans="1:11" ht="8.25" customHeight="1">
      <c r="A22" s="286"/>
      <c r="B22" s="29"/>
      <c r="C22" s="28"/>
      <c r="D22" s="285"/>
      <c r="E22" s="18"/>
      <c r="F22" s="18"/>
      <c r="G22" s="18"/>
      <c r="H22" s="18"/>
      <c r="I22" s="18"/>
      <c r="J22" s="18"/>
      <c r="K22" s="18"/>
    </row>
    <row r="23" spans="1:11" ht="11.25" customHeight="1">
      <c r="A23" s="286" t="s">
        <v>32</v>
      </c>
      <c r="B23" s="1045" t="s">
        <v>199</v>
      </c>
      <c r="C23" s="1046"/>
      <c r="D23" s="37"/>
      <c r="E23" s="18">
        <v>5</v>
      </c>
      <c r="F23" s="18">
        <v>3473</v>
      </c>
      <c r="G23" s="18">
        <v>268</v>
      </c>
      <c r="H23" s="18" t="s">
        <v>8</v>
      </c>
      <c r="I23" s="18">
        <v>2210</v>
      </c>
      <c r="J23" s="18">
        <v>995</v>
      </c>
      <c r="K23" s="18" t="s">
        <v>8</v>
      </c>
    </row>
    <row r="24" spans="1:11" ht="8.25" customHeight="1">
      <c r="A24" s="286"/>
      <c r="B24" s="29"/>
      <c r="C24" s="29"/>
      <c r="D24" s="35"/>
      <c r="E24" s="18"/>
      <c r="F24" s="18"/>
      <c r="G24" s="18"/>
      <c r="H24" s="18"/>
      <c r="I24" s="18"/>
      <c r="J24" s="18"/>
      <c r="K24" s="18"/>
    </row>
    <row r="25" spans="1:11" ht="12.75" customHeight="1">
      <c r="A25" s="286" t="s">
        <v>34</v>
      </c>
      <c r="B25" s="1046" t="s">
        <v>35</v>
      </c>
      <c r="C25" s="1046"/>
      <c r="D25" s="37"/>
      <c r="E25" s="18">
        <v>11</v>
      </c>
      <c r="F25" s="350" t="s">
        <v>299</v>
      </c>
      <c r="G25" s="18">
        <v>95</v>
      </c>
      <c r="H25" s="18" t="s">
        <v>8</v>
      </c>
      <c r="I25" s="350" t="s">
        <v>299</v>
      </c>
      <c r="J25" s="18">
        <v>1</v>
      </c>
      <c r="K25" s="18">
        <v>270</v>
      </c>
    </row>
    <row r="26" spans="1:11" ht="8.25" customHeight="1">
      <c r="A26" s="286"/>
      <c r="B26" s="29"/>
      <c r="C26" s="29"/>
      <c r="D26" s="35"/>
      <c r="E26" s="18"/>
      <c r="F26" s="18"/>
      <c r="G26" s="18"/>
      <c r="H26" s="18"/>
      <c r="I26" s="18"/>
      <c r="J26" s="18"/>
      <c r="K26" s="18"/>
    </row>
    <row r="27" spans="1:11" ht="12.75" customHeight="1">
      <c r="A27" s="286" t="s">
        <v>36</v>
      </c>
      <c r="B27" s="1046" t="s">
        <v>37</v>
      </c>
      <c r="C27" s="1046"/>
      <c r="D27" s="37"/>
      <c r="E27" s="18">
        <v>18</v>
      </c>
      <c r="F27" s="18">
        <v>19291</v>
      </c>
      <c r="G27" s="18">
        <v>4216</v>
      </c>
      <c r="H27" s="18" t="s">
        <v>8</v>
      </c>
      <c r="I27" s="18">
        <v>1824</v>
      </c>
      <c r="J27" s="18" t="s">
        <v>8</v>
      </c>
      <c r="K27" s="18">
        <v>13251</v>
      </c>
    </row>
    <row r="28" spans="1:11" ht="8.25" customHeight="1">
      <c r="A28" s="286"/>
      <c r="B28" s="31"/>
      <c r="C28" s="31"/>
      <c r="D28" s="343"/>
      <c r="E28" s="18"/>
      <c r="F28" s="18"/>
      <c r="G28" s="18"/>
      <c r="H28" s="18"/>
      <c r="I28" s="18"/>
      <c r="J28" s="18"/>
      <c r="K28" s="18"/>
    </row>
    <row r="29" spans="1:11" ht="12.75" customHeight="1">
      <c r="A29" s="286" t="s">
        <v>38</v>
      </c>
      <c r="B29" s="29" t="s">
        <v>797</v>
      </c>
      <c r="C29" s="29"/>
      <c r="D29" s="343"/>
      <c r="E29" s="18"/>
      <c r="F29" s="18"/>
      <c r="G29" s="18"/>
      <c r="H29" s="18"/>
      <c r="I29" s="18"/>
      <c r="J29" s="18"/>
      <c r="K29" s="18"/>
    </row>
    <row r="30" spans="1:11" ht="12.75" customHeight="1">
      <c r="A30" s="286"/>
      <c r="B30" s="29" t="s">
        <v>353</v>
      </c>
      <c r="C30" s="29"/>
      <c r="D30" s="343"/>
      <c r="E30" s="18"/>
      <c r="F30" s="18"/>
      <c r="G30" s="18"/>
      <c r="H30" s="18"/>
      <c r="I30" s="18"/>
      <c r="J30" s="18"/>
      <c r="K30" s="18"/>
    </row>
    <row r="31" spans="1:11" ht="12.75" customHeight="1">
      <c r="A31" s="286"/>
      <c r="B31" s="1045" t="s">
        <v>326</v>
      </c>
      <c r="C31" s="1046"/>
      <c r="D31" s="37"/>
      <c r="E31" s="18">
        <v>9</v>
      </c>
      <c r="F31" s="18">
        <v>1534</v>
      </c>
      <c r="G31" s="18">
        <v>78</v>
      </c>
      <c r="H31" s="18" t="s">
        <v>8</v>
      </c>
      <c r="I31" s="18">
        <v>361</v>
      </c>
      <c r="J31" s="18" t="s">
        <v>8</v>
      </c>
      <c r="K31" s="18">
        <v>1095</v>
      </c>
    </row>
    <row r="32" spans="1:11" ht="8.25" customHeight="1">
      <c r="A32" s="286"/>
      <c r="B32" s="29"/>
      <c r="C32" s="29"/>
      <c r="D32" s="35"/>
      <c r="E32" s="18"/>
      <c r="F32" s="18"/>
      <c r="G32" s="18"/>
      <c r="H32" s="18"/>
      <c r="I32" s="18"/>
      <c r="J32" s="18"/>
      <c r="K32" s="18"/>
    </row>
    <row r="33" spans="1:11" ht="12.75" customHeight="1">
      <c r="A33" s="286" t="s">
        <v>39</v>
      </c>
      <c r="B33" s="1046" t="s">
        <v>367</v>
      </c>
      <c r="C33" s="1046"/>
      <c r="D33" s="37"/>
      <c r="E33" s="18">
        <v>6</v>
      </c>
      <c r="F33" s="18">
        <v>3292</v>
      </c>
      <c r="G33" s="18">
        <v>1825</v>
      </c>
      <c r="H33" s="18" t="s">
        <v>8</v>
      </c>
      <c r="I33" s="18">
        <v>1467</v>
      </c>
      <c r="J33" s="18" t="s">
        <v>8</v>
      </c>
      <c r="K33" s="18" t="s">
        <v>8</v>
      </c>
    </row>
    <row r="34" spans="1:11" ht="8.25" customHeight="1">
      <c r="A34" s="286"/>
      <c r="B34" s="29"/>
      <c r="C34" s="31"/>
      <c r="D34" s="343"/>
      <c r="E34" s="18"/>
      <c r="F34" s="18"/>
      <c r="G34" s="18"/>
      <c r="H34" s="18"/>
      <c r="I34" s="18"/>
      <c r="J34" s="18"/>
      <c r="K34" s="18"/>
    </row>
    <row r="35" spans="1:11" ht="12.75" customHeight="1">
      <c r="A35" s="286" t="s">
        <v>40</v>
      </c>
      <c r="B35" s="1046" t="s">
        <v>201</v>
      </c>
      <c r="C35" s="1046"/>
      <c r="D35" s="37"/>
      <c r="E35" s="18">
        <v>230</v>
      </c>
      <c r="F35" s="18">
        <v>443883</v>
      </c>
      <c r="G35" s="18">
        <v>36183</v>
      </c>
      <c r="H35" s="18">
        <v>21204</v>
      </c>
      <c r="I35" s="18">
        <v>86446</v>
      </c>
      <c r="J35" s="18">
        <v>3407</v>
      </c>
      <c r="K35" s="18">
        <v>296642</v>
      </c>
    </row>
    <row r="36" spans="1:11" ht="8.25" customHeight="1">
      <c r="A36" s="286"/>
      <c r="B36" s="29"/>
      <c r="C36" s="29"/>
      <c r="D36" s="35"/>
      <c r="E36" s="18"/>
      <c r="F36" s="18"/>
      <c r="G36" s="18"/>
      <c r="H36" s="18"/>
      <c r="I36" s="18"/>
      <c r="J36" s="18"/>
      <c r="K36" s="18"/>
    </row>
    <row r="37" spans="1:11" ht="12.75" customHeight="1">
      <c r="A37" s="286" t="s">
        <v>41</v>
      </c>
      <c r="B37" s="29" t="s">
        <v>202</v>
      </c>
      <c r="C37" s="29"/>
      <c r="D37" s="35"/>
      <c r="E37" s="18"/>
      <c r="F37" s="18"/>
      <c r="G37" s="18"/>
      <c r="H37" s="18"/>
      <c r="I37" s="18"/>
      <c r="J37" s="18"/>
      <c r="K37" s="18"/>
    </row>
    <row r="38" spans="1:11" ht="11.25" customHeight="1">
      <c r="A38" s="286"/>
      <c r="B38" s="29" t="s">
        <v>307</v>
      </c>
      <c r="C38" s="31"/>
      <c r="D38" s="343"/>
      <c r="E38" s="18"/>
      <c r="F38" s="18"/>
      <c r="G38" s="18"/>
      <c r="H38" s="18"/>
      <c r="I38" s="18"/>
      <c r="J38" s="18"/>
      <c r="K38" s="18"/>
    </row>
    <row r="39" spans="1:11" ht="12.75" customHeight="1">
      <c r="A39" s="286"/>
      <c r="B39" s="1045" t="s">
        <v>308</v>
      </c>
      <c r="C39" s="1046"/>
      <c r="D39" s="37"/>
      <c r="E39" s="18">
        <v>37</v>
      </c>
      <c r="F39" s="18">
        <v>17121</v>
      </c>
      <c r="G39" s="18">
        <v>13898</v>
      </c>
      <c r="H39" s="18" t="s">
        <v>8</v>
      </c>
      <c r="I39" s="18">
        <v>2283</v>
      </c>
      <c r="J39" s="18" t="s">
        <v>8</v>
      </c>
      <c r="K39" s="18">
        <v>940</v>
      </c>
    </row>
    <row r="40" spans="1:11" ht="8.25" customHeight="1">
      <c r="A40" s="286"/>
      <c r="B40" s="31"/>
      <c r="C40" s="31"/>
      <c r="D40" s="343"/>
      <c r="E40" s="18"/>
      <c r="F40" s="18"/>
      <c r="G40" s="18"/>
      <c r="H40" s="18"/>
      <c r="I40" s="18"/>
      <c r="J40" s="18"/>
      <c r="K40" s="18"/>
    </row>
    <row r="41" spans="1:11" ht="11.25" customHeight="1">
      <c r="A41" s="286" t="s">
        <v>42</v>
      </c>
      <c r="B41" s="29" t="s">
        <v>82</v>
      </c>
      <c r="C41" s="29"/>
      <c r="D41" s="35"/>
      <c r="E41" s="18"/>
      <c r="F41" s="18"/>
      <c r="G41" s="18"/>
      <c r="H41" s="18"/>
      <c r="I41" s="18"/>
      <c r="J41" s="18"/>
      <c r="K41" s="18"/>
    </row>
    <row r="42" spans="1:11" ht="12.75" customHeight="1">
      <c r="A42" s="287"/>
      <c r="B42" s="29" t="s">
        <v>309</v>
      </c>
      <c r="C42" s="29"/>
      <c r="D42" s="35"/>
      <c r="E42" s="18"/>
      <c r="F42" s="18"/>
      <c r="G42" s="18"/>
      <c r="H42" s="18"/>
      <c r="I42" s="18"/>
      <c r="J42" s="18"/>
      <c r="K42" s="18"/>
    </row>
    <row r="43" spans="1:11" ht="12.75" customHeight="1">
      <c r="A43" s="287"/>
      <c r="B43" s="29" t="s">
        <v>206</v>
      </c>
      <c r="C43" s="29"/>
      <c r="D43" s="37"/>
      <c r="E43" s="18">
        <v>35</v>
      </c>
      <c r="F43" s="18">
        <v>57379</v>
      </c>
      <c r="G43" s="18">
        <v>2271</v>
      </c>
      <c r="H43" s="18" t="s">
        <v>8</v>
      </c>
      <c r="I43" s="18">
        <v>49141</v>
      </c>
      <c r="J43" s="18">
        <v>5966</v>
      </c>
      <c r="K43" s="18" t="s">
        <v>8</v>
      </c>
    </row>
    <row r="44" spans="1:11" ht="8.25" customHeight="1">
      <c r="A44" s="287"/>
      <c r="B44" s="29"/>
      <c r="C44" s="29"/>
      <c r="D44" s="37"/>
      <c r="E44" s="18"/>
      <c r="F44" s="18"/>
      <c r="G44" s="18"/>
      <c r="H44" s="18"/>
      <c r="I44" s="18"/>
      <c r="J44" s="18"/>
      <c r="K44" s="18"/>
    </row>
    <row r="45" spans="1:11" ht="12.75" customHeight="1">
      <c r="A45" s="287">
        <v>13</v>
      </c>
      <c r="B45" s="1045" t="s">
        <v>260</v>
      </c>
      <c r="C45" s="1046"/>
      <c r="D45" s="37"/>
      <c r="E45" s="18">
        <v>212</v>
      </c>
      <c r="F45" s="18">
        <v>38939</v>
      </c>
      <c r="G45" s="18">
        <v>29</v>
      </c>
      <c r="H45" s="18" t="s">
        <v>8</v>
      </c>
      <c r="I45" s="18">
        <v>38301</v>
      </c>
      <c r="J45" s="18">
        <v>303</v>
      </c>
      <c r="K45" s="18">
        <v>306</v>
      </c>
    </row>
    <row r="46" spans="1:11" ht="8.25" customHeight="1">
      <c r="A46" s="287"/>
      <c r="B46" s="29"/>
      <c r="C46" s="29"/>
      <c r="D46" s="37"/>
      <c r="E46" s="18"/>
      <c r="F46" s="18"/>
      <c r="G46" s="18"/>
      <c r="H46" s="18"/>
      <c r="I46" s="18"/>
      <c r="J46" s="18"/>
      <c r="K46" s="18"/>
    </row>
    <row r="47" spans="1:11" ht="12.75" customHeight="1">
      <c r="A47" s="287">
        <v>14</v>
      </c>
      <c r="B47" s="29" t="s">
        <v>261</v>
      </c>
      <c r="C47" s="29"/>
      <c r="D47" s="37"/>
      <c r="E47" s="18"/>
      <c r="F47" s="18"/>
      <c r="G47" s="18"/>
      <c r="H47" s="18"/>
      <c r="I47" s="18"/>
      <c r="J47" s="18"/>
      <c r="K47" s="18"/>
    </row>
    <row r="48" spans="1:11" ht="12" customHeight="1">
      <c r="A48" s="287"/>
      <c r="B48" s="1071" t="s">
        <v>311</v>
      </c>
      <c r="C48" s="1072"/>
      <c r="D48" s="35"/>
      <c r="E48" s="18">
        <v>38</v>
      </c>
      <c r="F48" s="18">
        <v>8305</v>
      </c>
      <c r="G48" s="18">
        <v>937</v>
      </c>
      <c r="H48" s="18" t="s">
        <v>8</v>
      </c>
      <c r="I48" s="18">
        <v>7244</v>
      </c>
      <c r="J48" s="18" t="s">
        <v>8</v>
      </c>
      <c r="K48" s="18">
        <v>124</v>
      </c>
    </row>
    <row r="49" spans="1:11" ht="8.25" customHeight="1">
      <c r="A49" s="287"/>
      <c r="B49" s="28"/>
      <c r="C49" s="28"/>
      <c r="D49" s="35"/>
      <c r="E49" s="18"/>
      <c r="F49" s="18"/>
      <c r="G49" s="18"/>
      <c r="H49" s="18"/>
      <c r="I49" s="18"/>
      <c r="J49" s="18"/>
      <c r="K49" s="18"/>
    </row>
    <row r="50" spans="1:11" ht="12.75" customHeight="1">
      <c r="A50" s="286" t="s">
        <v>44</v>
      </c>
      <c r="B50" s="29" t="s">
        <v>207</v>
      </c>
      <c r="C50" s="29"/>
      <c r="D50" s="344"/>
      <c r="E50" s="18"/>
      <c r="F50" s="18"/>
      <c r="G50" s="18"/>
      <c r="H50" s="18"/>
      <c r="I50" s="18"/>
      <c r="J50" s="18"/>
      <c r="K50" s="18"/>
    </row>
    <row r="51" spans="1:11" ht="11.25" customHeight="1">
      <c r="A51" s="286"/>
      <c r="B51" s="1071" t="s">
        <v>337</v>
      </c>
      <c r="C51" s="1072"/>
      <c r="D51" s="344"/>
      <c r="E51" s="18">
        <v>55</v>
      </c>
      <c r="F51" s="18">
        <v>46660</v>
      </c>
      <c r="G51" s="18">
        <v>1862</v>
      </c>
      <c r="H51" s="18" t="s">
        <v>8</v>
      </c>
      <c r="I51" s="18">
        <v>42315</v>
      </c>
      <c r="J51" s="18">
        <v>374</v>
      </c>
      <c r="K51" s="18">
        <v>2111</v>
      </c>
    </row>
    <row r="52" spans="1:11" ht="8.25" customHeight="1">
      <c r="A52" s="286"/>
      <c r="B52" s="29"/>
      <c r="C52" s="29"/>
      <c r="D52" s="344"/>
      <c r="E52" s="18"/>
      <c r="F52" s="18"/>
      <c r="G52" s="18"/>
      <c r="H52" s="18"/>
      <c r="I52" s="18"/>
      <c r="J52" s="18"/>
      <c r="K52" s="18"/>
    </row>
    <row r="53" spans="1:11" ht="9.75">
      <c r="A53" s="286" t="s">
        <v>45</v>
      </c>
      <c r="B53" s="29" t="s">
        <v>208</v>
      </c>
      <c r="C53" s="29"/>
      <c r="D53" s="344"/>
      <c r="E53" s="18"/>
      <c r="F53" s="18"/>
      <c r="G53" s="18"/>
      <c r="H53" s="18"/>
      <c r="I53" s="18"/>
      <c r="J53" s="18"/>
      <c r="K53" s="18"/>
    </row>
    <row r="54" spans="1:11" ht="9.75">
      <c r="A54" s="286"/>
      <c r="B54" s="1072" t="s">
        <v>312</v>
      </c>
      <c r="C54" s="1072"/>
      <c r="D54" s="344"/>
      <c r="E54" s="18">
        <v>278</v>
      </c>
      <c r="F54" s="18">
        <v>193526</v>
      </c>
      <c r="G54" s="18">
        <v>4221</v>
      </c>
      <c r="H54" s="18" t="s">
        <v>8</v>
      </c>
      <c r="I54" s="18">
        <v>168993</v>
      </c>
      <c r="J54" s="18">
        <v>6583</v>
      </c>
      <c r="K54" s="346">
        <v>13728</v>
      </c>
    </row>
    <row r="55" spans="1:11" ht="8.25" customHeight="1">
      <c r="A55" s="286"/>
      <c r="B55" s="29"/>
      <c r="C55" s="28"/>
      <c r="D55" s="344"/>
      <c r="E55" s="18"/>
      <c r="F55" s="18"/>
      <c r="G55" s="18"/>
      <c r="H55" s="18"/>
      <c r="I55" s="18"/>
      <c r="J55" s="18"/>
      <c r="K55" s="18"/>
    </row>
    <row r="56" spans="1:11" ht="9.75">
      <c r="A56" s="286" t="s">
        <v>46</v>
      </c>
      <c r="B56" s="29" t="s">
        <v>209</v>
      </c>
      <c r="C56" s="29"/>
      <c r="D56" s="344"/>
      <c r="E56" s="18"/>
      <c r="F56" s="18"/>
      <c r="G56" s="18"/>
      <c r="H56" s="18"/>
      <c r="I56" s="18"/>
      <c r="J56" s="18"/>
      <c r="K56" s="18"/>
    </row>
    <row r="57" spans="1:11" ht="9.75">
      <c r="A57" s="286"/>
      <c r="B57" s="1071" t="s">
        <v>313</v>
      </c>
      <c r="C57" s="1072"/>
      <c r="D57" s="344"/>
      <c r="E57" s="18">
        <v>95</v>
      </c>
      <c r="F57" s="18">
        <v>691022</v>
      </c>
      <c r="G57" s="18">
        <v>43723</v>
      </c>
      <c r="H57" s="18">
        <v>2562</v>
      </c>
      <c r="I57" s="18">
        <v>489483</v>
      </c>
      <c r="J57" s="18">
        <v>130</v>
      </c>
      <c r="K57" s="18">
        <v>155124</v>
      </c>
    </row>
    <row r="58" spans="1:11" ht="8.25" customHeight="1">
      <c r="A58" s="286"/>
      <c r="B58" s="29"/>
      <c r="C58" s="29"/>
      <c r="D58" s="344"/>
      <c r="E58" s="18"/>
      <c r="F58" s="18"/>
      <c r="G58" s="18"/>
      <c r="H58" s="18"/>
      <c r="I58" s="18"/>
      <c r="J58" s="18"/>
      <c r="K58" s="18"/>
    </row>
    <row r="59" spans="1:11" ht="9.75">
      <c r="A59" s="286" t="s">
        <v>50</v>
      </c>
      <c r="B59" s="29" t="s">
        <v>51</v>
      </c>
      <c r="C59" s="29"/>
      <c r="D59" s="344"/>
      <c r="E59" s="18"/>
      <c r="F59" s="18"/>
      <c r="G59" s="18"/>
      <c r="H59" s="18"/>
      <c r="I59" s="18"/>
      <c r="J59" s="18"/>
      <c r="K59" s="18"/>
    </row>
    <row r="60" spans="1:11" ht="9.75">
      <c r="A60" s="286"/>
      <c r="B60" s="29" t="s">
        <v>328</v>
      </c>
      <c r="C60" s="28"/>
      <c r="D60" s="344"/>
      <c r="E60" s="18"/>
      <c r="F60" s="18"/>
      <c r="G60" s="18"/>
      <c r="H60" s="18"/>
      <c r="I60" s="18"/>
      <c r="J60" s="18"/>
      <c r="K60" s="18"/>
    </row>
    <row r="61" spans="1:11" ht="9.75">
      <c r="A61" s="286"/>
      <c r="B61" s="29" t="s">
        <v>329</v>
      </c>
      <c r="C61" s="28"/>
      <c r="D61" s="344"/>
      <c r="E61" s="18"/>
      <c r="F61" s="18"/>
      <c r="G61" s="18"/>
      <c r="H61" s="18"/>
      <c r="I61" s="18"/>
      <c r="J61" s="18"/>
      <c r="K61" s="18"/>
    </row>
    <row r="62" spans="1:11" ht="9.75">
      <c r="A62" s="80"/>
      <c r="B62" s="1069" t="s">
        <v>330</v>
      </c>
      <c r="C62" s="1069"/>
      <c r="D62" s="105"/>
      <c r="E62" s="18">
        <v>5</v>
      </c>
      <c r="F62" s="18">
        <v>36</v>
      </c>
      <c r="G62" s="18">
        <v>35</v>
      </c>
      <c r="H62" s="18" t="s">
        <v>8</v>
      </c>
      <c r="I62" s="18">
        <v>0</v>
      </c>
      <c r="J62" s="18" t="s">
        <v>8</v>
      </c>
      <c r="K62" s="18" t="s">
        <v>8</v>
      </c>
    </row>
    <row r="63" spans="1:11" ht="8.25" customHeight="1">
      <c r="A63" s="80"/>
      <c r="B63" s="67"/>
      <c r="C63" s="67"/>
      <c r="D63" s="105"/>
      <c r="E63" s="18"/>
      <c r="F63" s="18"/>
      <c r="G63" s="18"/>
      <c r="H63" s="18"/>
      <c r="I63" s="18"/>
      <c r="J63" s="18"/>
      <c r="K63" s="18"/>
    </row>
    <row r="64" spans="1:11" ht="9.75">
      <c r="A64" s="80" t="s">
        <v>52</v>
      </c>
      <c r="B64" s="67" t="s">
        <v>53</v>
      </c>
      <c r="C64" s="67"/>
      <c r="D64" s="105"/>
      <c r="E64" s="18"/>
      <c r="F64" s="18"/>
      <c r="G64" s="18"/>
      <c r="H64" s="18"/>
      <c r="I64" s="18"/>
      <c r="J64" s="18"/>
      <c r="K64" s="18"/>
    </row>
    <row r="65" spans="1:11" ht="9.75">
      <c r="A65" s="80"/>
      <c r="B65" s="67" t="s">
        <v>317</v>
      </c>
      <c r="C65" s="67"/>
      <c r="D65" s="105"/>
      <c r="E65" s="18"/>
      <c r="F65" s="18"/>
      <c r="G65" s="18"/>
      <c r="H65" s="18"/>
      <c r="I65" s="18"/>
      <c r="J65" s="18"/>
      <c r="K65" s="18"/>
    </row>
    <row r="66" spans="1:11" ht="9.75">
      <c r="A66" s="80"/>
      <c r="B66" s="67" t="s">
        <v>318</v>
      </c>
      <c r="C66" s="67"/>
      <c r="D66" s="105"/>
      <c r="E66" s="18"/>
      <c r="F66" s="18"/>
      <c r="G66" s="18"/>
      <c r="H66" s="18"/>
      <c r="I66" s="18"/>
      <c r="J66" s="18"/>
      <c r="K66" s="18"/>
    </row>
    <row r="67" spans="1:11" ht="9.75">
      <c r="A67" s="80"/>
      <c r="B67" s="1068" t="s">
        <v>319</v>
      </c>
      <c r="C67" s="1069"/>
      <c r="D67" s="105"/>
      <c r="E67" s="18">
        <v>1056</v>
      </c>
      <c r="F67" s="18">
        <v>11017009</v>
      </c>
      <c r="G67" s="18">
        <v>1150571</v>
      </c>
      <c r="H67" s="18">
        <v>192</v>
      </c>
      <c r="I67" s="18">
        <v>4967045</v>
      </c>
      <c r="J67" s="18">
        <v>375663</v>
      </c>
      <c r="K67" s="18">
        <v>4523538</v>
      </c>
    </row>
    <row r="68" spans="1:11" ht="8.25" customHeight="1">
      <c r="A68" s="80"/>
      <c r="B68" s="67"/>
      <c r="C68" s="71"/>
      <c r="D68" s="105"/>
      <c r="E68" s="18"/>
      <c r="F68" s="18"/>
      <c r="G68" s="18"/>
      <c r="H68" s="18"/>
      <c r="I68" s="18"/>
      <c r="J68" s="18"/>
      <c r="K68" s="18"/>
    </row>
    <row r="69" spans="1:11" ht="9.75">
      <c r="A69" s="80" t="s">
        <v>55</v>
      </c>
      <c r="B69" s="67" t="s">
        <v>214</v>
      </c>
      <c r="C69" s="67"/>
      <c r="D69" s="105"/>
      <c r="E69" s="18"/>
      <c r="F69" s="18"/>
      <c r="G69" s="18"/>
      <c r="H69" s="18"/>
      <c r="I69" s="18"/>
      <c r="J69" s="18"/>
      <c r="K69" s="18"/>
    </row>
    <row r="70" spans="1:11" ht="9.75">
      <c r="A70" s="80"/>
      <c r="B70" s="67" t="s">
        <v>366</v>
      </c>
      <c r="C70" s="67"/>
      <c r="D70" s="105"/>
      <c r="E70" s="18"/>
      <c r="F70" s="18"/>
      <c r="G70" s="18"/>
      <c r="H70" s="18"/>
      <c r="I70" s="18"/>
      <c r="J70" s="18"/>
      <c r="K70" s="18"/>
    </row>
    <row r="71" spans="1:11" ht="9.75">
      <c r="A71" s="80"/>
      <c r="B71" s="67" t="s">
        <v>320</v>
      </c>
      <c r="C71" s="67"/>
      <c r="D71" s="105"/>
      <c r="E71" s="18"/>
      <c r="F71" s="18"/>
      <c r="G71" s="18"/>
      <c r="H71" s="18"/>
      <c r="I71" s="18"/>
      <c r="J71" s="18"/>
      <c r="K71" s="18"/>
    </row>
    <row r="72" spans="1:11" ht="9.75">
      <c r="A72" s="69"/>
      <c r="B72" s="1068" t="s">
        <v>321</v>
      </c>
      <c r="C72" s="1069"/>
      <c r="D72" s="105"/>
      <c r="E72" s="18">
        <v>89</v>
      </c>
      <c r="F72" s="18">
        <v>166974</v>
      </c>
      <c r="G72" s="18">
        <v>40590</v>
      </c>
      <c r="H72" s="18">
        <v>10</v>
      </c>
      <c r="I72" s="18">
        <v>113701</v>
      </c>
      <c r="J72" s="18" t="s">
        <v>8</v>
      </c>
      <c r="K72" s="18">
        <v>12674</v>
      </c>
    </row>
    <row r="73" spans="1:11" ht="9.75" customHeight="1">
      <c r="A73" s="111"/>
      <c r="B73" s="67"/>
      <c r="C73" s="71"/>
      <c r="D73" s="79"/>
      <c r="E73" s="13"/>
      <c r="F73" s="18"/>
      <c r="G73" s="13"/>
      <c r="H73" s="13"/>
      <c r="I73" s="13"/>
      <c r="J73" s="13"/>
      <c r="K73" s="18"/>
    </row>
    <row r="74" spans="1:17" ht="9.75">
      <c r="A74" s="107"/>
      <c r="B74" s="93"/>
      <c r="C74" s="108" t="s">
        <v>19</v>
      </c>
      <c r="D74" s="79"/>
      <c r="E74" s="261">
        <v>2416</v>
      </c>
      <c r="F74" s="261">
        <v>13185881</v>
      </c>
      <c r="G74" s="261">
        <v>1326759</v>
      </c>
      <c r="H74" s="261">
        <v>26624</v>
      </c>
      <c r="I74" s="261">
        <v>6323995</v>
      </c>
      <c r="J74" s="261">
        <v>393422</v>
      </c>
      <c r="K74" s="261">
        <v>5115081</v>
      </c>
      <c r="L74" s="46"/>
      <c r="M74" s="46"/>
      <c r="N74" s="46"/>
      <c r="O74" s="46"/>
      <c r="P74" s="46"/>
      <c r="Q74" s="46"/>
    </row>
    <row r="75" spans="1:17" ht="5.25" customHeight="1">
      <c r="A75" s="107"/>
      <c r="B75" s="93"/>
      <c r="C75" s="108"/>
      <c r="D75" s="59"/>
      <c r="E75" s="260"/>
      <c r="F75" s="18"/>
      <c r="G75" s="261"/>
      <c r="H75" s="261"/>
      <c r="I75" s="261"/>
      <c r="J75" s="261"/>
      <c r="K75" s="18"/>
      <c r="L75" s="46"/>
      <c r="M75" s="46"/>
      <c r="N75" s="46"/>
      <c r="O75" s="46"/>
      <c r="P75" s="46"/>
      <c r="Q75" s="46"/>
    </row>
    <row r="76" spans="1:17" ht="9.75">
      <c r="A76" s="107"/>
      <c r="B76" s="93"/>
      <c r="C76" s="109" t="s">
        <v>338</v>
      </c>
      <c r="D76" s="59"/>
      <c r="E76" s="249">
        <v>529</v>
      </c>
      <c r="F76" s="18">
        <v>1254284</v>
      </c>
      <c r="G76" s="18">
        <v>325359</v>
      </c>
      <c r="H76" s="18" t="s">
        <v>8</v>
      </c>
      <c r="I76" s="18">
        <v>700682</v>
      </c>
      <c r="J76" s="18">
        <v>6024</v>
      </c>
      <c r="K76" s="18">
        <v>222219</v>
      </c>
      <c r="L76" s="205"/>
      <c r="M76" s="46"/>
      <c r="N76" s="46"/>
      <c r="O76" s="46"/>
      <c r="P76" s="46"/>
      <c r="Q76" s="46"/>
    </row>
    <row r="77" spans="1:10" ht="11.25" customHeight="1">
      <c r="A77" s="55" t="s">
        <v>7</v>
      </c>
      <c r="E77" s="46"/>
      <c r="F77" s="46"/>
      <c r="G77" s="46"/>
      <c r="H77" s="46"/>
      <c r="I77" s="46"/>
      <c r="J77" s="46"/>
    </row>
    <row r="78" spans="1:11" ht="14.25" customHeight="1">
      <c r="A78" s="1074" t="s">
        <v>357</v>
      </c>
      <c r="B78" s="1074"/>
      <c r="C78" s="1074"/>
      <c r="D78" s="1074"/>
      <c r="E78" s="1074"/>
      <c r="F78" s="1074"/>
      <c r="G78" s="1074"/>
      <c r="H78" s="1074"/>
      <c r="I78" s="1074"/>
      <c r="J78" s="1074"/>
      <c r="K78" s="1074"/>
    </row>
    <row r="79" spans="1:11" ht="9.75">
      <c r="A79" s="1074"/>
      <c r="B79" s="1074"/>
      <c r="C79" s="1074"/>
      <c r="D79" s="1074"/>
      <c r="E79" s="1074"/>
      <c r="F79" s="1074"/>
      <c r="G79" s="1074"/>
      <c r="H79" s="1074"/>
      <c r="I79" s="1074"/>
      <c r="J79" s="1074"/>
      <c r="K79" s="1074"/>
    </row>
    <row r="82" spans="5:11" ht="9.75">
      <c r="E82" s="46"/>
      <c r="F82" s="46"/>
      <c r="G82" s="46"/>
      <c r="H82" s="46"/>
      <c r="I82" s="46"/>
      <c r="J82" s="46"/>
      <c r="K82" s="46"/>
    </row>
  </sheetData>
  <sheetProtection/>
  <mergeCells count="33">
    <mergeCell ref="A3:K3"/>
    <mergeCell ref="A5:A10"/>
    <mergeCell ref="B5:D10"/>
    <mergeCell ref="E5:E9"/>
    <mergeCell ref="F5:F9"/>
    <mergeCell ref="G5:K5"/>
    <mergeCell ref="G6:H6"/>
    <mergeCell ref="I6:J6"/>
    <mergeCell ref="K6:K9"/>
    <mergeCell ref="G7:G9"/>
    <mergeCell ref="H7:H9"/>
    <mergeCell ref="I7:I9"/>
    <mergeCell ref="J7:J9"/>
    <mergeCell ref="F10:K10"/>
    <mergeCell ref="B14:C14"/>
    <mergeCell ref="B18:C18"/>
    <mergeCell ref="B54:C54"/>
    <mergeCell ref="B21:C21"/>
    <mergeCell ref="B23:C23"/>
    <mergeCell ref="B25:C25"/>
    <mergeCell ref="B27:C27"/>
    <mergeCell ref="B31:C31"/>
    <mergeCell ref="B33:C33"/>
    <mergeCell ref="B57:C57"/>
    <mergeCell ref="B62:C62"/>
    <mergeCell ref="B67:C67"/>
    <mergeCell ref="B72:C72"/>
    <mergeCell ref="A78:K79"/>
    <mergeCell ref="B35:C35"/>
    <mergeCell ref="B39:C39"/>
    <mergeCell ref="B45:C45"/>
    <mergeCell ref="B48:C48"/>
    <mergeCell ref="B51:C51"/>
  </mergeCells>
  <printOptions/>
  <pageMargins left="0.6299212598425197" right="0.4724409448818898" top="0.5905511811023623" bottom="0.7874015748031497" header="0.5118110236220472" footer="0.5118110236220472"/>
  <pageSetup horizontalDpi="600" verticalDpi="600" orientation="portrait" paperSize="9" scale="84" r:id="rId1"/>
  <headerFooter alignWithMargins="0">
    <oddHeader>&amp;L&amp;"Arial,Kursiv"&amp;U1.1 Abfallentsorgung in Entsorgungsanlagen allgemein&amp;R&amp;"Arial,Kursiv" &amp;U Abfallwirtschaft in Bayern 2011</oddHeader>
    <oddFooter xml:space="preserve">&amp;C&amp;11 28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V74"/>
  <sheetViews>
    <sheetView workbookViewId="0" topLeftCell="A1">
      <selection activeCell="J75" sqref="J75"/>
    </sheetView>
  </sheetViews>
  <sheetFormatPr defaultColWidth="11.421875" defaultRowHeight="12.75"/>
  <cols>
    <col min="1" max="1" width="1.421875" style="55" customWidth="1"/>
    <col min="2" max="2" width="4.8515625" style="55" customWidth="1"/>
    <col min="3" max="3" width="17.7109375" style="55" customWidth="1"/>
    <col min="4" max="4" width="0.85546875" style="55" customWidth="1"/>
    <col min="5" max="5" width="7.8515625" style="55" customWidth="1"/>
    <col min="6" max="8" width="10.140625" style="55" customWidth="1"/>
    <col min="9" max="11" width="9.421875" style="55" customWidth="1"/>
    <col min="12" max="12" width="9.28125" style="55" customWidth="1"/>
    <col min="13" max="16384" width="11.421875" style="55" customWidth="1"/>
  </cols>
  <sheetData>
    <row r="3" spans="1:12" s="83" customFormat="1" ht="12.75">
      <c r="A3" s="15"/>
      <c r="B3" s="1037" t="s">
        <v>439</v>
      </c>
      <c r="C3" s="1037"/>
      <c r="D3" s="1037"/>
      <c r="E3" s="1037"/>
      <c r="F3" s="1037"/>
      <c r="G3" s="1037"/>
      <c r="H3" s="1037"/>
      <c r="I3" s="1037"/>
      <c r="J3" s="1037"/>
      <c r="K3" s="1085"/>
      <c r="L3" s="1085"/>
    </row>
    <row r="4" spans="1:12" s="87" customFormat="1" ht="12.75">
      <c r="A4" s="1"/>
      <c r="B4" s="1037" t="s">
        <v>22</v>
      </c>
      <c r="C4" s="1037"/>
      <c r="D4" s="1037"/>
      <c r="E4" s="1037"/>
      <c r="F4" s="1037"/>
      <c r="G4" s="1037"/>
      <c r="H4" s="1037"/>
      <c r="I4" s="1037"/>
      <c r="J4" s="1037"/>
      <c r="K4" s="1085"/>
      <c r="L4" s="1085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1.25" customHeight="1">
      <c r="A6" s="1058" t="s">
        <v>432</v>
      </c>
      <c r="B6" s="1058"/>
      <c r="C6" s="1058"/>
      <c r="D6" s="1059"/>
      <c r="E6" s="1030" t="s">
        <v>433</v>
      </c>
      <c r="F6" s="1030" t="s">
        <v>344</v>
      </c>
      <c r="G6" s="1030" t="s">
        <v>436</v>
      </c>
      <c r="H6" s="1034" t="s">
        <v>266</v>
      </c>
      <c r="I6" s="1035"/>
      <c r="J6" s="1035"/>
      <c r="K6" s="1078"/>
      <c r="L6" s="1078"/>
    </row>
    <row r="7" spans="1:12" ht="11.25" customHeight="1">
      <c r="A7" s="1061"/>
      <c r="B7" s="1061"/>
      <c r="C7" s="1061"/>
      <c r="D7" s="1062"/>
      <c r="E7" s="1038"/>
      <c r="F7" s="1038"/>
      <c r="G7" s="1038"/>
      <c r="H7" s="1030" t="s">
        <v>437</v>
      </c>
      <c r="I7" s="1082" t="s">
        <v>281</v>
      </c>
      <c r="J7" s="1083"/>
      <c r="K7" s="1084"/>
      <c r="L7" s="1084"/>
    </row>
    <row r="8" spans="1:13" ht="12" customHeight="1">
      <c r="A8" s="1061"/>
      <c r="B8" s="1061"/>
      <c r="C8" s="1061"/>
      <c r="D8" s="1062"/>
      <c r="E8" s="1038"/>
      <c r="F8" s="1038"/>
      <c r="G8" s="1038"/>
      <c r="H8" s="1038"/>
      <c r="I8" s="1030" t="s">
        <v>21</v>
      </c>
      <c r="J8" s="1032" t="s">
        <v>280</v>
      </c>
      <c r="K8" s="1094"/>
      <c r="L8" s="1094"/>
      <c r="M8" s="59"/>
    </row>
    <row r="9" spans="1:12" ht="11.25" customHeight="1">
      <c r="A9" s="1061"/>
      <c r="B9" s="1061"/>
      <c r="C9" s="1061"/>
      <c r="D9" s="1062"/>
      <c r="E9" s="1038"/>
      <c r="F9" s="1038"/>
      <c r="G9" s="1038"/>
      <c r="H9" s="1038"/>
      <c r="I9" s="1038"/>
      <c r="J9" s="1032" t="s">
        <v>16</v>
      </c>
      <c r="K9" s="1095" t="s">
        <v>267</v>
      </c>
      <c r="L9" s="1075" t="s">
        <v>268</v>
      </c>
    </row>
    <row r="10" spans="1:12" ht="9.75">
      <c r="A10" s="1061"/>
      <c r="B10" s="1061"/>
      <c r="C10" s="1061"/>
      <c r="D10" s="1062"/>
      <c r="E10" s="1038"/>
      <c r="F10" s="1038"/>
      <c r="G10" s="1038"/>
      <c r="H10" s="1038"/>
      <c r="I10" s="1038"/>
      <c r="J10" s="1050"/>
      <c r="K10" s="1096"/>
      <c r="L10" s="1076"/>
    </row>
    <row r="11" spans="1:12" ht="9.75">
      <c r="A11" s="1061"/>
      <c r="B11" s="1061"/>
      <c r="C11" s="1061"/>
      <c r="D11" s="1062"/>
      <c r="E11" s="1031"/>
      <c r="F11" s="1031"/>
      <c r="G11" s="1031"/>
      <c r="H11" s="1031"/>
      <c r="I11" s="1031"/>
      <c r="J11" s="1033"/>
      <c r="K11" s="1097"/>
      <c r="L11" s="1077"/>
    </row>
    <row r="12" spans="1:12" ht="9.75">
      <c r="A12" s="1064"/>
      <c r="B12" s="1064"/>
      <c r="C12" s="1064"/>
      <c r="D12" s="1065"/>
      <c r="E12" s="338" t="s">
        <v>2</v>
      </c>
      <c r="F12" s="1034" t="s">
        <v>3</v>
      </c>
      <c r="G12" s="1035"/>
      <c r="H12" s="1035"/>
      <c r="I12" s="1035"/>
      <c r="J12" s="1035"/>
      <c r="K12" s="1078"/>
      <c r="L12" s="1078"/>
    </row>
    <row r="13" spans="1:10" ht="9" customHeight="1">
      <c r="A13" s="2"/>
      <c r="B13" s="319"/>
      <c r="C13" s="9"/>
      <c r="D13" s="7"/>
      <c r="E13" s="9"/>
      <c r="F13" s="2"/>
      <c r="G13" s="2"/>
      <c r="H13" s="2"/>
      <c r="I13" s="2"/>
      <c r="J13" s="2"/>
    </row>
    <row r="14" spans="1:22" ht="12" customHeight="1">
      <c r="A14" s="1098" t="s">
        <v>16</v>
      </c>
      <c r="B14" s="1098"/>
      <c r="C14" s="1098"/>
      <c r="D14" s="11"/>
      <c r="E14" s="326">
        <v>2729</v>
      </c>
      <c r="F14" s="13">
        <v>26857350</v>
      </c>
      <c r="G14" s="13">
        <v>26989767</v>
      </c>
      <c r="H14" s="176">
        <v>5680989</v>
      </c>
      <c r="I14" s="176">
        <v>21308778</v>
      </c>
      <c r="J14" s="176">
        <v>19091887</v>
      </c>
      <c r="K14" s="176">
        <v>1777021</v>
      </c>
      <c r="L14" s="176">
        <v>439870</v>
      </c>
      <c r="N14" s="46"/>
      <c r="O14" s="46"/>
      <c r="P14" s="46"/>
      <c r="Q14" s="46"/>
      <c r="R14" s="46"/>
      <c r="S14" s="46"/>
      <c r="T14" s="46"/>
      <c r="U14" s="46"/>
      <c r="V14" s="46"/>
    </row>
    <row r="15" spans="1:12" ht="6" customHeight="1">
      <c r="A15" s="332"/>
      <c r="B15" s="332"/>
      <c r="C15" s="332"/>
      <c r="D15" s="11"/>
      <c r="E15" s="326"/>
      <c r="F15" s="13"/>
      <c r="G15" s="13"/>
      <c r="H15" s="176"/>
      <c r="I15" s="176"/>
      <c r="J15" s="176"/>
      <c r="K15" s="176"/>
      <c r="L15" s="176"/>
    </row>
    <row r="16" spans="1:12" ht="9.75" customHeight="1">
      <c r="A16" s="332"/>
      <c r="B16" s="332"/>
      <c r="C16" s="339" t="s">
        <v>325</v>
      </c>
      <c r="D16" s="11"/>
      <c r="E16" s="17">
        <v>1343</v>
      </c>
      <c r="F16" s="8">
        <v>25717794</v>
      </c>
      <c r="G16" s="8">
        <v>27108216</v>
      </c>
      <c r="H16" s="252" t="s">
        <v>8</v>
      </c>
      <c r="I16" s="39">
        <v>27108216</v>
      </c>
      <c r="J16" s="39">
        <v>26767206</v>
      </c>
      <c r="K16" s="39"/>
      <c r="L16" s="39">
        <v>82386</v>
      </c>
    </row>
    <row r="17" spans="1:12" ht="6" customHeight="1">
      <c r="A17" s="2"/>
      <c r="B17" s="319"/>
      <c r="C17" s="2"/>
      <c r="D17" s="2"/>
      <c r="E17" s="17"/>
      <c r="F17" s="8"/>
      <c r="G17" s="8"/>
      <c r="H17" s="176"/>
      <c r="I17" s="8"/>
      <c r="J17" s="8"/>
      <c r="K17" s="8"/>
      <c r="L17" s="8"/>
    </row>
    <row r="18" spans="1:17" ht="12" customHeight="1">
      <c r="A18" s="1092" t="s">
        <v>9</v>
      </c>
      <c r="B18" s="1092"/>
      <c r="C18" s="1092"/>
      <c r="D18" s="21"/>
      <c r="E18" s="326">
        <v>695</v>
      </c>
      <c r="F18" s="13">
        <v>8651076</v>
      </c>
      <c r="G18" s="13">
        <v>8671847</v>
      </c>
      <c r="H18" s="176">
        <v>2232565</v>
      </c>
      <c r="I18" s="13">
        <v>6439282</v>
      </c>
      <c r="J18" s="13">
        <v>6195455</v>
      </c>
      <c r="K18" s="13">
        <v>120194</v>
      </c>
      <c r="L18" s="13">
        <v>123633</v>
      </c>
      <c r="M18" s="46"/>
      <c r="N18" s="46"/>
      <c r="O18" s="46"/>
      <c r="P18" s="46"/>
      <c r="Q18" s="46"/>
    </row>
    <row r="19" spans="1:17" ht="6" customHeight="1">
      <c r="A19" s="323"/>
      <c r="B19" s="323"/>
      <c r="C19" s="323"/>
      <c r="D19" s="21"/>
      <c r="E19" s="326"/>
      <c r="F19" s="13"/>
      <c r="G19" s="13"/>
      <c r="H19" s="176"/>
      <c r="I19" s="13"/>
      <c r="J19" s="13"/>
      <c r="K19" s="13"/>
      <c r="L19" s="13"/>
      <c r="M19" s="46"/>
      <c r="N19" s="46"/>
      <c r="O19" s="46"/>
      <c r="P19" s="46"/>
      <c r="Q19" s="46"/>
    </row>
    <row r="20" spans="1:17" ht="9.75" customHeight="1">
      <c r="A20" s="323"/>
      <c r="B20" s="323"/>
      <c r="C20" s="339" t="s">
        <v>325</v>
      </c>
      <c r="D20" s="21"/>
      <c r="E20" s="17">
        <v>542</v>
      </c>
      <c r="F20" s="8">
        <v>11827551</v>
      </c>
      <c r="G20" s="8">
        <v>12665377</v>
      </c>
      <c r="H20" s="261" t="s">
        <v>8</v>
      </c>
      <c r="I20" s="8">
        <v>12665377</v>
      </c>
      <c r="J20" s="8">
        <v>12588839</v>
      </c>
      <c r="K20" s="8">
        <v>38000</v>
      </c>
      <c r="L20" s="8">
        <v>38538</v>
      </c>
      <c r="M20" s="46"/>
      <c r="N20" s="46"/>
      <c r="O20" s="46"/>
      <c r="P20" s="46"/>
      <c r="Q20" s="46"/>
    </row>
    <row r="21" spans="1:12" ht="6" customHeight="1">
      <c r="A21" s="2"/>
      <c r="B21" s="319"/>
      <c r="C21" s="9"/>
      <c r="D21" s="9"/>
      <c r="E21" s="17"/>
      <c r="F21" s="2"/>
      <c r="G21" s="2"/>
      <c r="H21" s="2"/>
      <c r="I21" s="8"/>
      <c r="J21" s="8"/>
      <c r="K21" s="8"/>
      <c r="L21" s="8"/>
    </row>
    <row r="22" spans="1:12" ht="12" customHeight="1">
      <c r="A22" s="319" t="s">
        <v>67</v>
      </c>
      <c r="B22" s="2"/>
      <c r="C22" s="9"/>
      <c r="D22" s="9"/>
      <c r="E22" s="17"/>
      <c r="F22" s="2"/>
      <c r="G22" s="2"/>
      <c r="H22" s="39"/>
      <c r="I22" s="39"/>
      <c r="J22" s="39"/>
      <c r="K22" s="39"/>
      <c r="L22" s="39"/>
    </row>
    <row r="23" spans="1:12" ht="4.5" customHeight="1">
      <c r="A23" s="2"/>
      <c r="B23" s="319"/>
      <c r="C23" s="9"/>
      <c r="D23" s="9"/>
      <c r="E23" s="17"/>
      <c r="F23" s="2"/>
      <c r="G23" s="2"/>
      <c r="H23" s="2"/>
      <c r="I23" s="8"/>
      <c r="J23" s="252"/>
      <c r="K23" s="252"/>
      <c r="L23" s="252"/>
    </row>
    <row r="24" spans="1:12" ht="12" customHeight="1">
      <c r="A24" s="2"/>
      <c r="B24" s="1093" t="s">
        <v>183</v>
      </c>
      <c r="C24" s="1093"/>
      <c r="D24" s="9"/>
      <c r="E24" s="17">
        <v>17</v>
      </c>
      <c r="F24" s="8">
        <v>286212</v>
      </c>
      <c r="G24" s="8">
        <v>284233</v>
      </c>
      <c r="H24" s="8">
        <v>7214</v>
      </c>
      <c r="I24" s="8">
        <v>277020</v>
      </c>
      <c r="J24" s="8">
        <v>255205</v>
      </c>
      <c r="K24" s="8">
        <v>13886</v>
      </c>
      <c r="L24" s="252">
        <v>7928</v>
      </c>
    </row>
    <row r="25" spans="1:12" ht="12" customHeight="1">
      <c r="A25" s="2"/>
      <c r="B25" s="1093" t="s">
        <v>169</v>
      </c>
      <c r="C25" s="1093"/>
      <c r="D25" s="9"/>
      <c r="E25" s="17">
        <v>61</v>
      </c>
      <c r="F25" s="8">
        <v>981277</v>
      </c>
      <c r="G25" s="8">
        <v>930270</v>
      </c>
      <c r="H25" s="8">
        <v>86293</v>
      </c>
      <c r="I25" s="8">
        <v>843977</v>
      </c>
      <c r="J25" s="8">
        <v>821221</v>
      </c>
      <c r="K25" s="255">
        <v>15265</v>
      </c>
      <c r="L25" s="255">
        <v>7491</v>
      </c>
    </row>
    <row r="26" spans="1:12" ht="12" customHeight="1">
      <c r="A26" s="2"/>
      <c r="B26" s="1093" t="s">
        <v>166</v>
      </c>
      <c r="C26" s="1093"/>
      <c r="D26" s="2"/>
      <c r="E26" s="17">
        <v>8</v>
      </c>
      <c r="F26" s="8">
        <v>97420</v>
      </c>
      <c r="G26" s="8">
        <v>84081</v>
      </c>
      <c r="H26" s="8">
        <v>3357</v>
      </c>
      <c r="I26" s="8">
        <v>80724</v>
      </c>
      <c r="J26" s="8">
        <v>78474</v>
      </c>
      <c r="K26" s="255">
        <v>1383</v>
      </c>
      <c r="L26" s="39">
        <v>866</v>
      </c>
    </row>
    <row r="27" spans="1:12" ht="6" customHeight="1">
      <c r="A27" s="2"/>
      <c r="B27" s="273"/>
      <c r="C27" s="6"/>
      <c r="D27" s="2"/>
      <c r="E27" s="17"/>
      <c r="F27" s="8"/>
      <c r="G27" s="8"/>
      <c r="H27" s="8"/>
      <c r="I27" s="340"/>
      <c r="J27" s="247"/>
      <c r="K27" s="252"/>
      <c r="L27" s="252"/>
    </row>
    <row r="28" spans="1:12" ht="12" customHeight="1">
      <c r="A28" s="273" t="s">
        <v>56</v>
      </c>
      <c r="B28" s="2"/>
      <c r="C28" s="6"/>
      <c r="D28" s="2"/>
      <c r="E28" s="17"/>
      <c r="F28" s="8"/>
      <c r="G28" s="8"/>
      <c r="H28" s="8"/>
      <c r="I28" s="8"/>
      <c r="J28" s="252"/>
      <c r="K28" s="252"/>
      <c r="L28" s="252"/>
    </row>
    <row r="29" spans="1:12" ht="4.5" customHeight="1">
      <c r="A29" s="2"/>
      <c r="B29" s="273"/>
      <c r="C29" s="6"/>
      <c r="D29" s="2"/>
      <c r="E29" s="17"/>
      <c r="F29" s="8"/>
      <c r="G29" s="8"/>
      <c r="H29" s="8"/>
      <c r="I29" s="8"/>
      <c r="J29" s="252"/>
      <c r="K29" s="252" t="s">
        <v>8</v>
      </c>
      <c r="L29" s="252"/>
    </row>
    <row r="30" spans="1:12" ht="12" customHeight="1">
      <c r="A30" s="2"/>
      <c r="B30" s="1093" t="s">
        <v>182</v>
      </c>
      <c r="C30" s="1093"/>
      <c r="D30" s="2"/>
      <c r="E30" s="17">
        <v>40</v>
      </c>
      <c r="F30" s="8">
        <v>828758</v>
      </c>
      <c r="G30" s="8">
        <v>643492</v>
      </c>
      <c r="H30" s="8">
        <v>73145</v>
      </c>
      <c r="I30" s="8">
        <v>570347</v>
      </c>
      <c r="J30" s="8">
        <v>551541</v>
      </c>
      <c r="K30" s="252">
        <v>935</v>
      </c>
      <c r="L30" s="8">
        <v>17871</v>
      </c>
    </row>
    <row r="31" spans="1:12" ht="12" customHeight="1">
      <c r="A31" s="2"/>
      <c r="B31" s="1093" t="s">
        <v>181</v>
      </c>
      <c r="C31" s="1093"/>
      <c r="D31" s="2"/>
      <c r="E31" s="17">
        <v>19</v>
      </c>
      <c r="F31" s="8">
        <v>70091</v>
      </c>
      <c r="G31" s="8">
        <v>106327</v>
      </c>
      <c r="H31" s="252">
        <v>450</v>
      </c>
      <c r="I31" s="8">
        <v>105877</v>
      </c>
      <c r="J31" s="8">
        <v>105877</v>
      </c>
      <c r="K31" s="252" t="s">
        <v>8</v>
      </c>
      <c r="L31" s="252" t="s">
        <v>8</v>
      </c>
    </row>
    <row r="32" spans="1:12" ht="12" customHeight="1">
      <c r="A32" s="2"/>
      <c r="B32" s="1093" t="s">
        <v>180</v>
      </c>
      <c r="C32" s="1093"/>
      <c r="D32" s="2"/>
      <c r="E32" s="17">
        <v>21</v>
      </c>
      <c r="F32" s="8">
        <v>72394</v>
      </c>
      <c r="G32" s="8">
        <v>78812</v>
      </c>
      <c r="H32" s="8">
        <v>14461</v>
      </c>
      <c r="I32" s="8">
        <v>64351</v>
      </c>
      <c r="J32" s="8">
        <v>64351</v>
      </c>
      <c r="K32" s="252" t="s">
        <v>8</v>
      </c>
      <c r="L32" s="252" t="s">
        <v>8</v>
      </c>
    </row>
    <row r="33" spans="1:12" ht="12" customHeight="1">
      <c r="A33" s="2"/>
      <c r="B33" s="1093" t="s">
        <v>179</v>
      </c>
      <c r="C33" s="1093"/>
      <c r="D33" s="2"/>
      <c r="E33" s="17">
        <v>22</v>
      </c>
      <c r="F33" s="8">
        <v>165838</v>
      </c>
      <c r="G33" s="8">
        <v>176912</v>
      </c>
      <c r="H33" s="255">
        <v>2079</v>
      </c>
      <c r="I33" s="8">
        <v>174832</v>
      </c>
      <c r="J33" s="8">
        <v>174488</v>
      </c>
      <c r="K33" s="252">
        <v>345</v>
      </c>
      <c r="L33" s="252" t="s">
        <v>8</v>
      </c>
    </row>
    <row r="34" spans="1:12" ht="12" customHeight="1">
      <c r="A34" s="2"/>
      <c r="B34" s="1093" t="s">
        <v>178</v>
      </c>
      <c r="C34" s="1093"/>
      <c r="D34" s="2"/>
      <c r="E34" s="17">
        <v>30</v>
      </c>
      <c r="F34" s="8">
        <v>198874</v>
      </c>
      <c r="G34" s="8">
        <v>198927</v>
      </c>
      <c r="H34" s="8">
        <v>4521</v>
      </c>
      <c r="I34" s="8">
        <v>194406</v>
      </c>
      <c r="J34" s="8">
        <v>184849</v>
      </c>
      <c r="K34" s="8">
        <v>7240</v>
      </c>
      <c r="L34" s="8">
        <v>2317</v>
      </c>
    </row>
    <row r="35" spans="1:12" ht="12" customHeight="1">
      <c r="A35" s="2"/>
      <c r="B35" s="1093" t="s">
        <v>177</v>
      </c>
      <c r="C35" s="1093"/>
      <c r="D35" s="2"/>
      <c r="E35" s="17">
        <v>57</v>
      </c>
      <c r="F35" s="8">
        <v>497997</v>
      </c>
      <c r="G35" s="8">
        <v>527573</v>
      </c>
      <c r="H35" s="8">
        <v>93918</v>
      </c>
      <c r="I35" s="8">
        <v>433655</v>
      </c>
      <c r="J35" s="8">
        <v>432048</v>
      </c>
      <c r="K35" s="8">
        <v>1607</v>
      </c>
      <c r="L35" s="252" t="s">
        <v>8</v>
      </c>
    </row>
    <row r="36" spans="1:12" ht="12" customHeight="1">
      <c r="A36" s="2"/>
      <c r="B36" s="1093" t="s">
        <v>176</v>
      </c>
      <c r="C36" s="1093"/>
      <c r="D36" s="2"/>
      <c r="E36" s="17">
        <v>60</v>
      </c>
      <c r="F36" s="8">
        <v>285857</v>
      </c>
      <c r="G36" s="8">
        <v>506573</v>
      </c>
      <c r="H36" s="8">
        <v>29403</v>
      </c>
      <c r="I36" s="8">
        <v>477170</v>
      </c>
      <c r="J36" s="8">
        <v>464622</v>
      </c>
      <c r="K36" s="8">
        <v>7221</v>
      </c>
      <c r="L36" s="8">
        <v>5327</v>
      </c>
    </row>
    <row r="37" spans="1:12" ht="12" customHeight="1">
      <c r="A37" s="2"/>
      <c r="B37" s="1093" t="s">
        <v>175</v>
      </c>
      <c r="C37" s="1093"/>
      <c r="D37" s="2"/>
      <c r="E37" s="17">
        <v>35</v>
      </c>
      <c r="F37" s="8">
        <v>295546</v>
      </c>
      <c r="G37" s="8">
        <v>300640</v>
      </c>
      <c r="H37" s="8">
        <v>5629</v>
      </c>
      <c r="I37" s="8">
        <v>295011</v>
      </c>
      <c r="J37" s="8">
        <v>295011</v>
      </c>
      <c r="K37" s="252" t="s">
        <v>8</v>
      </c>
      <c r="L37" s="252" t="s">
        <v>8</v>
      </c>
    </row>
    <row r="38" spans="1:12" ht="12" customHeight="1">
      <c r="A38" s="2"/>
      <c r="B38" s="1093" t="s">
        <v>174</v>
      </c>
      <c r="C38" s="1093"/>
      <c r="D38" s="2"/>
      <c r="E38" s="17">
        <v>17</v>
      </c>
      <c r="F38" s="8">
        <v>157666</v>
      </c>
      <c r="G38" s="8">
        <v>165624</v>
      </c>
      <c r="H38" s="8">
        <v>16414</v>
      </c>
      <c r="I38" s="8">
        <v>149210</v>
      </c>
      <c r="J38" s="8">
        <v>148829</v>
      </c>
      <c r="K38" s="8">
        <v>381</v>
      </c>
      <c r="L38" s="252" t="s">
        <v>8</v>
      </c>
    </row>
    <row r="39" spans="1:12" ht="12" customHeight="1">
      <c r="A39" s="2"/>
      <c r="B39" s="1093" t="s">
        <v>173</v>
      </c>
      <c r="C39" s="1093"/>
      <c r="D39" s="2"/>
      <c r="E39" s="17">
        <v>5</v>
      </c>
      <c r="F39" s="8">
        <v>28866</v>
      </c>
      <c r="G39" s="8">
        <v>28682</v>
      </c>
      <c r="H39" s="252" t="s">
        <v>8</v>
      </c>
      <c r="I39" s="8">
        <v>28682</v>
      </c>
      <c r="J39" s="8">
        <v>28682</v>
      </c>
      <c r="K39" s="252" t="s">
        <v>8</v>
      </c>
      <c r="L39" s="252" t="s">
        <v>8</v>
      </c>
    </row>
    <row r="40" spans="1:12" ht="12" customHeight="1">
      <c r="A40" s="2"/>
      <c r="B40" s="1093" t="s">
        <v>172</v>
      </c>
      <c r="C40" s="1093"/>
      <c r="D40" s="2"/>
      <c r="E40" s="17">
        <v>27</v>
      </c>
      <c r="F40" s="8">
        <v>226654</v>
      </c>
      <c r="G40" s="8">
        <v>236575</v>
      </c>
      <c r="H40" s="8">
        <v>57094</v>
      </c>
      <c r="I40" s="8">
        <v>179481</v>
      </c>
      <c r="J40" s="8">
        <v>179101</v>
      </c>
      <c r="K40" s="8">
        <v>380</v>
      </c>
      <c r="L40" s="252" t="s">
        <v>8</v>
      </c>
    </row>
    <row r="41" spans="1:12" ht="12" customHeight="1">
      <c r="A41" s="2"/>
      <c r="B41" s="1093" t="s">
        <v>171</v>
      </c>
      <c r="C41" s="1093"/>
      <c r="D41" s="2"/>
      <c r="E41" s="17">
        <v>8</v>
      </c>
      <c r="F41" s="8">
        <v>37121</v>
      </c>
      <c r="G41" s="8">
        <v>29894</v>
      </c>
      <c r="H41" s="252" t="s">
        <v>8</v>
      </c>
      <c r="I41" s="8">
        <v>29894</v>
      </c>
      <c r="J41" s="8">
        <v>29894</v>
      </c>
      <c r="K41" s="252" t="s">
        <v>8</v>
      </c>
      <c r="L41" s="252" t="s">
        <v>8</v>
      </c>
    </row>
    <row r="42" spans="1:12" ht="12" customHeight="1">
      <c r="A42" s="2"/>
      <c r="B42" s="1093" t="s">
        <v>170</v>
      </c>
      <c r="C42" s="1093"/>
      <c r="D42" s="2"/>
      <c r="E42" s="17">
        <v>33</v>
      </c>
      <c r="F42" s="8">
        <v>76079</v>
      </c>
      <c r="G42" s="8">
        <v>78353</v>
      </c>
      <c r="H42" s="8">
        <v>14974</v>
      </c>
      <c r="I42" s="8">
        <v>63379</v>
      </c>
      <c r="J42" s="8">
        <v>63261</v>
      </c>
      <c r="K42" s="8">
        <v>87</v>
      </c>
      <c r="L42" s="8">
        <v>31</v>
      </c>
    </row>
    <row r="43" spans="1:12" ht="12" customHeight="1">
      <c r="A43" s="2"/>
      <c r="B43" s="1093" t="s">
        <v>169</v>
      </c>
      <c r="C43" s="1093"/>
      <c r="D43" s="2"/>
      <c r="E43" s="17">
        <v>30</v>
      </c>
      <c r="F43" s="8">
        <v>1401272</v>
      </c>
      <c r="G43" s="8">
        <v>1133716</v>
      </c>
      <c r="H43" s="8">
        <v>16378</v>
      </c>
      <c r="I43" s="8">
        <v>1117338</v>
      </c>
      <c r="J43" s="8">
        <v>1117338</v>
      </c>
      <c r="K43" s="252" t="s">
        <v>8</v>
      </c>
      <c r="L43" s="252" t="s">
        <v>8</v>
      </c>
    </row>
    <row r="44" spans="1:12" ht="12" customHeight="1">
      <c r="A44" s="2"/>
      <c r="B44" s="1093" t="s">
        <v>168</v>
      </c>
      <c r="C44" s="1093"/>
      <c r="D44" s="2"/>
      <c r="E44" s="17">
        <v>21</v>
      </c>
      <c r="F44" s="8">
        <v>237546</v>
      </c>
      <c r="G44" s="8">
        <v>287641</v>
      </c>
      <c r="H44" s="8">
        <v>1286</v>
      </c>
      <c r="I44" s="8">
        <v>286355</v>
      </c>
      <c r="J44" s="8">
        <v>242179</v>
      </c>
      <c r="K44" s="8">
        <v>40465</v>
      </c>
      <c r="L44" s="8">
        <v>3711</v>
      </c>
    </row>
    <row r="45" spans="1:12" ht="12" customHeight="1">
      <c r="A45" s="2"/>
      <c r="B45" s="1093" t="s">
        <v>167</v>
      </c>
      <c r="C45" s="1093"/>
      <c r="D45" s="2"/>
      <c r="E45" s="17">
        <v>24</v>
      </c>
      <c r="F45" s="8">
        <v>379925</v>
      </c>
      <c r="G45" s="8">
        <v>328724</v>
      </c>
      <c r="H45" s="8">
        <v>3572</v>
      </c>
      <c r="I45" s="8">
        <v>325152</v>
      </c>
      <c r="J45" s="8">
        <v>269447</v>
      </c>
      <c r="K45" s="8">
        <v>15489</v>
      </c>
      <c r="L45" s="8">
        <v>40216</v>
      </c>
    </row>
    <row r="46" spans="1:12" ht="12" customHeight="1">
      <c r="A46" s="2"/>
      <c r="B46" s="1093" t="s">
        <v>166</v>
      </c>
      <c r="C46" s="1093"/>
      <c r="D46" s="2"/>
      <c r="E46" s="238">
        <v>54</v>
      </c>
      <c r="F46" s="8">
        <v>186341</v>
      </c>
      <c r="G46" s="23">
        <v>206440</v>
      </c>
      <c r="H46" s="23">
        <v>14757</v>
      </c>
      <c r="I46" s="23">
        <v>191683</v>
      </c>
      <c r="J46" s="23">
        <v>182626</v>
      </c>
      <c r="K46" s="24">
        <v>6670</v>
      </c>
      <c r="L46" s="23">
        <v>2387</v>
      </c>
    </row>
    <row r="47" spans="1:12" ht="12" customHeight="1">
      <c r="A47" s="2"/>
      <c r="B47" s="1093" t="s">
        <v>165</v>
      </c>
      <c r="C47" s="1093"/>
      <c r="D47" s="2"/>
      <c r="E47" s="17">
        <v>7</v>
      </c>
      <c r="F47" s="8">
        <v>20302</v>
      </c>
      <c r="G47" s="8">
        <v>16403</v>
      </c>
      <c r="H47" s="8">
        <v>51</v>
      </c>
      <c r="I47" s="8">
        <v>16352</v>
      </c>
      <c r="J47" s="8">
        <v>16352</v>
      </c>
      <c r="K47" s="252" t="s">
        <v>8</v>
      </c>
      <c r="L47" s="252" t="s">
        <v>8</v>
      </c>
    </row>
    <row r="48" spans="1:12" ht="12" customHeight="1">
      <c r="A48" s="2"/>
      <c r="B48" s="1093" t="s">
        <v>164</v>
      </c>
      <c r="C48" s="1093"/>
      <c r="D48" s="2"/>
      <c r="E48" s="17">
        <v>66</v>
      </c>
      <c r="F48" s="8">
        <v>198248</v>
      </c>
      <c r="G48" s="8">
        <v>203062</v>
      </c>
      <c r="H48" s="8">
        <v>14129</v>
      </c>
      <c r="I48" s="8">
        <v>188933</v>
      </c>
      <c r="J48" s="8">
        <v>186014</v>
      </c>
      <c r="K48" s="252" t="s">
        <v>8</v>
      </c>
      <c r="L48" s="23">
        <v>2919</v>
      </c>
    </row>
    <row r="49" spans="1:12" ht="12" customHeight="1">
      <c r="A49" s="2"/>
      <c r="B49" s="1093" t="s">
        <v>163</v>
      </c>
      <c r="C49" s="1093"/>
      <c r="D49" s="2"/>
      <c r="E49" s="17">
        <v>33</v>
      </c>
      <c r="F49" s="8">
        <v>1920793</v>
      </c>
      <c r="G49" s="8">
        <v>2118895</v>
      </c>
      <c r="H49" s="8">
        <v>1773440</v>
      </c>
      <c r="I49" s="8">
        <v>345456</v>
      </c>
      <c r="J49" s="8">
        <v>304047</v>
      </c>
      <c r="K49" s="255">
        <v>8839</v>
      </c>
      <c r="L49" s="23">
        <v>32569</v>
      </c>
    </row>
    <row r="50" spans="1:12" ht="12" customHeight="1">
      <c r="A50" s="2"/>
      <c r="B50" s="319"/>
      <c r="C50" s="2"/>
      <c r="D50" s="2"/>
      <c r="E50" s="329"/>
      <c r="F50" s="8"/>
      <c r="G50" s="8"/>
      <c r="H50" s="8"/>
      <c r="I50" s="252"/>
      <c r="J50" s="252"/>
      <c r="K50" s="252"/>
      <c r="L50" s="252"/>
    </row>
    <row r="51" spans="1:17" ht="12" customHeight="1">
      <c r="A51" s="1092" t="s">
        <v>10</v>
      </c>
      <c r="B51" s="1092"/>
      <c r="C51" s="1092"/>
      <c r="D51" s="20"/>
      <c r="E51" s="326">
        <v>376</v>
      </c>
      <c r="F51" s="13">
        <v>2137165</v>
      </c>
      <c r="G51" s="13">
        <v>2058256</v>
      </c>
      <c r="H51" s="13">
        <v>964130</v>
      </c>
      <c r="I51" s="13">
        <v>1094127</v>
      </c>
      <c r="J51" s="13">
        <v>1047042</v>
      </c>
      <c r="K51" s="13">
        <v>41894</v>
      </c>
      <c r="L51" s="13">
        <v>5191</v>
      </c>
      <c r="M51" s="46"/>
      <c r="N51" s="46"/>
      <c r="O51" s="46"/>
      <c r="P51" s="46"/>
      <c r="Q51" s="46"/>
    </row>
    <row r="52" spans="1:17" ht="6" customHeight="1">
      <c r="A52" s="323"/>
      <c r="B52" s="323"/>
      <c r="C52" s="323"/>
      <c r="D52" s="20"/>
      <c r="E52" s="326"/>
      <c r="F52" s="13"/>
      <c r="G52" s="13"/>
      <c r="H52" s="13"/>
      <c r="I52" s="13"/>
      <c r="J52" s="13"/>
      <c r="K52" s="13"/>
      <c r="L52" s="13"/>
      <c r="M52" s="46"/>
      <c r="N52" s="46"/>
      <c r="O52" s="46"/>
      <c r="P52" s="46"/>
      <c r="Q52" s="46"/>
    </row>
    <row r="53" spans="1:17" ht="9.75" customHeight="1">
      <c r="A53" s="323"/>
      <c r="B53" s="323"/>
      <c r="C53" s="339" t="s">
        <v>325</v>
      </c>
      <c r="D53" s="20"/>
      <c r="E53" s="17">
        <v>191</v>
      </c>
      <c r="F53" s="8">
        <v>3147387</v>
      </c>
      <c r="G53" s="8">
        <v>2992279</v>
      </c>
      <c r="H53" s="252" t="s">
        <v>8</v>
      </c>
      <c r="I53" s="8">
        <v>2992279</v>
      </c>
      <c r="J53" s="8">
        <v>2992279</v>
      </c>
      <c r="K53" s="252" t="s">
        <v>8</v>
      </c>
      <c r="L53" s="252" t="s">
        <v>8</v>
      </c>
      <c r="M53" s="46"/>
      <c r="N53" s="46"/>
      <c r="O53" s="46"/>
      <c r="P53" s="46"/>
      <c r="Q53" s="46"/>
    </row>
    <row r="54" spans="1:12" ht="6" customHeight="1">
      <c r="A54" s="2"/>
      <c r="B54" s="325"/>
      <c r="C54" s="14"/>
      <c r="D54" s="14"/>
      <c r="E54" s="17"/>
      <c r="F54" s="8"/>
      <c r="G54" s="8"/>
      <c r="H54" s="8"/>
      <c r="I54" s="8"/>
      <c r="J54" s="252"/>
      <c r="K54" s="252"/>
      <c r="L54" s="252"/>
    </row>
    <row r="55" spans="1:12" ht="12" customHeight="1">
      <c r="A55" s="325" t="s">
        <v>67</v>
      </c>
      <c r="B55" s="2"/>
      <c r="C55" s="14"/>
      <c r="D55" s="14"/>
      <c r="E55" s="17"/>
      <c r="F55" s="8"/>
      <c r="G55" s="8"/>
      <c r="H55" s="8"/>
      <c r="I55" s="8"/>
      <c r="J55" s="8"/>
      <c r="K55" s="252"/>
      <c r="L55" s="252"/>
    </row>
    <row r="56" spans="1:12" ht="4.5" customHeight="1">
      <c r="A56" s="2"/>
      <c r="B56" s="325"/>
      <c r="C56" s="14"/>
      <c r="D56" s="14"/>
      <c r="E56" s="17"/>
      <c r="F56" s="8"/>
      <c r="G56" s="8"/>
      <c r="H56" s="8"/>
      <c r="I56" s="8"/>
      <c r="J56" s="252"/>
      <c r="K56" s="8"/>
      <c r="L56" s="252"/>
    </row>
    <row r="57" spans="1:12" ht="12" customHeight="1">
      <c r="A57" s="2"/>
      <c r="B57" s="1093" t="s">
        <v>158</v>
      </c>
      <c r="C57" s="1093"/>
      <c r="D57" s="2"/>
      <c r="E57" s="17">
        <v>10</v>
      </c>
      <c r="F57" s="8">
        <v>86971</v>
      </c>
      <c r="G57" s="8">
        <v>87701</v>
      </c>
      <c r="H57" s="8">
        <v>356</v>
      </c>
      <c r="I57" s="8">
        <v>87346</v>
      </c>
      <c r="J57" s="8">
        <v>87346</v>
      </c>
      <c r="K57" s="252" t="s">
        <v>8</v>
      </c>
      <c r="L57" s="252" t="s">
        <v>8</v>
      </c>
    </row>
    <row r="58" spans="1:12" ht="12" customHeight="1">
      <c r="A58" s="2"/>
      <c r="B58" s="1093" t="s">
        <v>157</v>
      </c>
      <c r="C58" s="1093"/>
      <c r="D58" s="2"/>
      <c r="E58" s="17">
        <v>5</v>
      </c>
      <c r="F58" s="8">
        <v>56915</v>
      </c>
      <c r="G58" s="8">
        <v>44470</v>
      </c>
      <c r="H58" s="8">
        <v>4470</v>
      </c>
      <c r="I58" s="8">
        <v>40000</v>
      </c>
      <c r="J58" s="8">
        <v>40000</v>
      </c>
      <c r="K58" s="252" t="s">
        <v>8</v>
      </c>
      <c r="L58" s="252" t="s">
        <v>8</v>
      </c>
    </row>
    <row r="59" spans="1:12" ht="12" customHeight="1">
      <c r="A59" s="2"/>
      <c r="B59" s="1093" t="s">
        <v>162</v>
      </c>
      <c r="C59" s="1093"/>
      <c r="D59" s="2"/>
      <c r="E59" s="17">
        <v>10</v>
      </c>
      <c r="F59" s="8">
        <v>78051</v>
      </c>
      <c r="G59" s="8">
        <v>89900</v>
      </c>
      <c r="H59" s="8">
        <v>40</v>
      </c>
      <c r="I59" s="8">
        <v>89860</v>
      </c>
      <c r="J59" s="8">
        <v>89849</v>
      </c>
      <c r="K59" s="252"/>
      <c r="L59" s="252">
        <v>6</v>
      </c>
    </row>
    <row r="60" spans="1:12" ht="6" customHeight="1">
      <c r="A60" s="2"/>
      <c r="B60" s="273"/>
      <c r="C60" s="6"/>
      <c r="D60" s="2"/>
      <c r="E60" s="17"/>
      <c r="F60" s="8"/>
      <c r="G60" s="8"/>
      <c r="H60" s="8"/>
      <c r="I60" s="8"/>
      <c r="J60" s="8"/>
      <c r="K60" s="8"/>
      <c r="L60" s="8"/>
    </row>
    <row r="61" spans="1:12" ht="12" customHeight="1">
      <c r="A61" s="273" t="s">
        <v>56</v>
      </c>
      <c r="B61" s="2"/>
      <c r="C61" s="6"/>
      <c r="D61" s="2"/>
      <c r="E61" s="17"/>
      <c r="F61" s="8"/>
      <c r="G61" s="8"/>
      <c r="H61" s="8"/>
      <c r="I61" s="8"/>
      <c r="J61" s="8"/>
      <c r="K61" s="8"/>
      <c r="L61" s="8"/>
    </row>
    <row r="62" spans="2:12" ht="4.5" customHeight="1">
      <c r="B62" s="68"/>
      <c r="C62" s="85"/>
      <c r="E62" s="17"/>
      <c r="F62" s="8"/>
      <c r="G62" s="8"/>
      <c r="H62" s="8"/>
      <c r="I62" s="8"/>
      <c r="J62" s="8"/>
      <c r="K62" s="8"/>
      <c r="L62" s="8"/>
    </row>
    <row r="63" spans="2:12" ht="9.75">
      <c r="B63" s="1090" t="s">
        <v>161</v>
      </c>
      <c r="C63" s="1090"/>
      <c r="E63" s="17">
        <v>15</v>
      </c>
      <c r="F63" s="8">
        <v>734196</v>
      </c>
      <c r="G63" s="8">
        <v>736383</v>
      </c>
      <c r="H63" s="8">
        <v>681655</v>
      </c>
      <c r="I63" s="8">
        <v>54728</v>
      </c>
      <c r="J63" s="8">
        <v>54728</v>
      </c>
      <c r="K63" s="252" t="s">
        <v>8</v>
      </c>
      <c r="L63" s="252" t="s">
        <v>8</v>
      </c>
    </row>
    <row r="64" spans="2:12" ht="9.75">
      <c r="B64" s="1090" t="s">
        <v>160</v>
      </c>
      <c r="C64" s="1090"/>
      <c r="E64" s="17">
        <v>29</v>
      </c>
      <c r="F64" s="8">
        <v>184595</v>
      </c>
      <c r="G64" s="8">
        <v>80731</v>
      </c>
      <c r="H64" s="8">
        <v>5909</v>
      </c>
      <c r="I64" s="8">
        <v>74822</v>
      </c>
      <c r="J64" s="8">
        <v>74817</v>
      </c>
      <c r="K64" s="252" t="s">
        <v>8</v>
      </c>
      <c r="L64" s="252">
        <v>5</v>
      </c>
    </row>
    <row r="65" spans="2:12" ht="9.75">
      <c r="B65" s="1090" t="s">
        <v>159</v>
      </c>
      <c r="C65" s="1090"/>
      <c r="E65" s="17">
        <v>30</v>
      </c>
      <c r="F65" s="8">
        <v>127586</v>
      </c>
      <c r="G65" s="8">
        <v>135389</v>
      </c>
      <c r="H65" s="8">
        <v>11079</v>
      </c>
      <c r="I65" s="8">
        <v>124310</v>
      </c>
      <c r="J65" s="8">
        <v>121016</v>
      </c>
      <c r="K65" s="8">
        <v>2988</v>
      </c>
      <c r="L65" s="8">
        <v>306</v>
      </c>
    </row>
    <row r="66" spans="2:12" ht="9.75">
      <c r="B66" s="1090" t="s">
        <v>158</v>
      </c>
      <c r="C66" s="1090"/>
      <c r="E66" s="17">
        <v>51</v>
      </c>
      <c r="F66" s="8">
        <v>150890</v>
      </c>
      <c r="G66" s="8">
        <v>174859</v>
      </c>
      <c r="H66" s="8">
        <v>9413</v>
      </c>
      <c r="I66" s="8">
        <v>165445</v>
      </c>
      <c r="J66" s="8">
        <v>165445</v>
      </c>
      <c r="K66" s="252" t="s">
        <v>8</v>
      </c>
      <c r="L66" s="252" t="s">
        <v>8</v>
      </c>
    </row>
    <row r="67" spans="2:12" ht="9.75">
      <c r="B67" s="1090" t="s">
        <v>157</v>
      </c>
      <c r="C67" s="1090"/>
      <c r="E67" s="17">
        <v>72</v>
      </c>
      <c r="F67" s="8">
        <v>426041</v>
      </c>
      <c r="G67" s="8">
        <v>331414</v>
      </c>
      <c r="H67" s="8">
        <v>156743</v>
      </c>
      <c r="I67" s="8">
        <v>174671</v>
      </c>
      <c r="J67" s="8">
        <v>139506</v>
      </c>
      <c r="K67" s="8">
        <v>32105</v>
      </c>
      <c r="L67" s="8">
        <v>3060</v>
      </c>
    </row>
    <row r="68" spans="2:12" ht="9.75">
      <c r="B68" s="1090" t="s">
        <v>156</v>
      </c>
      <c r="C68" s="1090"/>
      <c r="E68" s="17">
        <v>37</v>
      </c>
      <c r="F68" s="8">
        <v>135810</v>
      </c>
      <c r="G68" s="8">
        <v>192678</v>
      </c>
      <c r="H68" s="8">
        <v>69756</v>
      </c>
      <c r="I68" s="8">
        <v>122923</v>
      </c>
      <c r="J68" s="8">
        <v>122923</v>
      </c>
      <c r="K68" s="252" t="s">
        <v>8</v>
      </c>
      <c r="L68" s="252" t="s">
        <v>8</v>
      </c>
    </row>
    <row r="69" spans="2:12" ht="9.75">
      <c r="B69" s="1090" t="s">
        <v>155</v>
      </c>
      <c r="C69" s="1090"/>
      <c r="E69" s="17">
        <v>42</v>
      </c>
      <c r="F69" s="8">
        <v>48242</v>
      </c>
      <c r="G69" s="8">
        <v>48083</v>
      </c>
      <c r="H69" s="8">
        <v>10818</v>
      </c>
      <c r="I69" s="8">
        <v>37265</v>
      </c>
      <c r="J69" s="8">
        <v>37265</v>
      </c>
      <c r="K69" s="252" t="s">
        <v>8</v>
      </c>
      <c r="L69" s="252" t="s">
        <v>8</v>
      </c>
    </row>
    <row r="70" spans="2:12" ht="9.75">
      <c r="B70" s="1090" t="s">
        <v>154</v>
      </c>
      <c r="C70" s="1090"/>
      <c r="E70" s="17">
        <v>16</v>
      </c>
      <c r="F70" s="8">
        <v>58867</v>
      </c>
      <c r="G70" s="8">
        <v>75380</v>
      </c>
      <c r="H70" s="8">
        <v>1963</v>
      </c>
      <c r="I70" s="8">
        <v>73417</v>
      </c>
      <c r="J70" s="8">
        <v>66532</v>
      </c>
      <c r="K70" s="8">
        <v>6668</v>
      </c>
      <c r="L70" s="252">
        <v>218</v>
      </c>
    </row>
    <row r="71" spans="2:13" ht="9.75">
      <c r="B71" s="1090" t="s">
        <v>153</v>
      </c>
      <c r="C71" s="1090"/>
      <c r="E71" s="17">
        <v>59</v>
      </c>
      <c r="F71" s="8">
        <v>49001</v>
      </c>
      <c r="G71" s="8">
        <v>61267</v>
      </c>
      <c r="H71" s="8">
        <v>11928</v>
      </c>
      <c r="I71" s="8">
        <v>49339</v>
      </c>
      <c r="J71" s="8">
        <v>47615</v>
      </c>
      <c r="K71" s="8">
        <v>128</v>
      </c>
      <c r="L71" s="23">
        <v>1596</v>
      </c>
      <c r="M71" s="207"/>
    </row>
    <row r="72" ht="11.25" customHeight="1">
      <c r="A72" s="55" t="s">
        <v>7</v>
      </c>
    </row>
    <row r="73" spans="1:12" ht="14.25" customHeight="1">
      <c r="A73" s="1091" t="s">
        <v>360</v>
      </c>
      <c r="B73" s="1091"/>
      <c r="C73" s="1091"/>
      <c r="D73" s="1091"/>
      <c r="E73" s="1091"/>
      <c r="F73" s="1091"/>
      <c r="G73" s="1091"/>
      <c r="H73" s="1091"/>
      <c r="I73" s="1091"/>
      <c r="J73" s="1091"/>
      <c r="K73" s="1091"/>
      <c r="L73" s="1091"/>
    </row>
    <row r="74" spans="1:12" ht="12" customHeight="1">
      <c r="A74" s="1091"/>
      <c r="B74" s="1091"/>
      <c r="C74" s="1091"/>
      <c r="D74" s="1091"/>
      <c r="E74" s="1091"/>
      <c r="F74" s="1091"/>
      <c r="G74" s="1091"/>
      <c r="H74" s="1091"/>
      <c r="I74" s="1091"/>
      <c r="J74" s="1091"/>
      <c r="K74" s="1091"/>
      <c r="L74" s="1091"/>
    </row>
  </sheetData>
  <sheetProtection/>
  <mergeCells count="54">
    <mergeCell ref="B3:L3"/>
    <mergeCell ref="B4:L4"/>
    <mergeCell ref="A6:D12"/>
    <mergeCell ref="E6:E11"/>
    <mergeCell ref="F6:F11"/>
    <mergeCell ref="G6:G11"/>
    <mergeCell ref="H6:L6"/>
    <mergeCell ref="H7:H11"/>
    <mergeCell ref="I7:L7"/>
    <mergeCell ref="I8:I11"/>
    <mergeCell ref="J8:L8"/>
    <mergeCell ref="J9:J11"/>
    <mergeCell ref="K9:K11"/>
    <mergeCell ref="L9:L11"/>
    <mergeCell ref="F12:L12"/>
    <mergeCell ref="A14:C14"/>
    <mergeCell ref="A18:C18"/>
    <mergeCell ref="B24:C24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1:C51"/>
    <mergeCell ref="B57:C57"/>
    <mergeCell ref="B58:C58"/>
    <mergeCell ref="B59:C59"/>
    <mergeCell ref="B63:C63"/>
    <mergeCell ref="B64:C64"/>
    <mergeCell ref="B71:C71"/>
    <mergeCell ref="A73:L74"/>
    <mergeCell ref="B65:C65"/>
    <mergeCell ref="B66:C66"/>
    <mergeCell ref="B67:C67"/>
    <mergeCell ref="B68:C68"/>
    <mergeCell ref="B69:C69"/>
    <mergeCell ref="B70:C70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29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K75" sqref="K75"/>
    </sheetView>
  </sheetViews>
  <sheetFormatPr defaultColWidth="11.421875" defaultRowHeight="12.75"/>
  <cols>
    <col min="1" max="1" width="1.7109375" style="55" customWidth="1"/>
    <col min="2" max="2" width="4.8515625" style="55" customWidth="1"/>
    <col min="3" max="3" width="19.7109375" style="55" customWidth="1"/>
    <col min="4" max="4" width="0.85546875" style="55" customWidth="1"/>
    <col min="5" max="5" width="6.7109375" style="55" customWidth="1"/>
    <col min="6" max="7" width="9.28125" style="55" customWidth="1"/>
    <col min="8" max="8" width="9.8515625" style="55" customWidth="1"/>
    <col min="9" max="9" width="9.421875" style="55" customWidth="1"/>
    <col min="10" max="10" width="8.8515625" style="55" customWidth="1"/>
    <col min="11" max="11" width="8.28125" style="55" customWidth="1"/>
    <col min="12" max="12" width="9.140625" style="55" customWidth="1"/>
    <col min="13" max="16384" width="11.421875" style="55" customWidth="1"/>
  </cols>
  <sheetData>
    <row r="1" spans="1:12" s="83" customFormat="1" ht="12.75">
      <c r="A1" s="15"/>
      <c r="C1" s="791"/>
      <c r="D1" s="791"/>
      <c r="E1" s="791"/>
      <c r="F1" s="791"/>
      <c r="G1" s="791"/>
      <c r="H1" s="791"/>
      <c r="I1" s="791"/>
      <c r="J1" s="791"/>
      <c r="K1" s="792"/>
      <c r="L1" s="792"/>
    </row>
    <row r="2" spans="1:12" s="83" customFormat="1" ht="12.75">
      <c r="A2" s="15"/>
      <c r="B2" s="791"/>
      <c r="C2" s="791"/>
      <c r="D2" s="791"/>
      <c r="E2" s="791"/>
      <c r="F2" s="791"/>
      <c r="G2" s="791"/>
      <c r="H2" s="791"/>
      <c r="I2" s="791"/>
      <c r="J2" s="791"/>
      <c r="K2" s="792"/>
      <c r="L2" s="792"/>
    </row>
    <row r="3" spans="1:12" s="83" customFormat="1" ht="12.75">
      <c r="A3" s="1100" t="s">
        <v>438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</row>
    <row r="4" spans="1:12" s="87" customFormat="1" ht="12.75">
      <c r="A4" s="1"/>
      <c r="B4" s="1100" t="s">
        <v>22</v>
      </c>
      <c r="C4" s="1100"/>
      <c r="D4" s="1100"/>
      <c r="E4" s="1100"/>
      <c r="F4" s="1100"/>
      <c r="G4" s="1100"/>
      <c r="H4" s="1100"/>
      <c r="I4" s="1100"/>
      <c r="J4" s="1100"/>
      <c r="K4" s="1101"/>
      <c r="L4" s="1101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1.25" customHeight="1">
      <c r="A6" s="1058" t="s">
        <v>432</v>
      </c>
      <c r="B6" s="1058"/>
      <c r="C6" s="1058"/>
      <c r="D6" s="1059"/>
      <c r="E6" s="1052" t="s">
        <v>433</v>
      </c>
      <c r="F6" s="1030" t="s">
        <v>344</v>
      </c>
      <c r="G6" s="1030" t="s">
        <v>436</v>
      </c>
      <c r="H6" s="1034" t="s">
        <v>266</v>
      </c>
      <c r="I6" s="1035"/>
      <c r="J6" s="1035"/>
      <c r="K6" s="1078"/>
      <c r="L6" s="1078"/>
    </row>
    <row r="7" spans="1:12" ht="11.25" customHeight="1">
      <c r="A7" s="1061"/>
      <c r="B7" s="1061"/>
      <c r="C7" s="1061"/>
      <c r="D7" s="1062"/>
      <c r="E7" s="1054"/>
      <c r="F7" s="1038"/>
      <c r="G7" s="1038"/>
      <c r="H7" s="1030" t="s">
        <v>437</v>
      </c>
      <c r="I7" s="1082" t="s">
        <v>281</v>
      </c>
      <c r="J7" s="1083"/>
      <c r="K7" s="1084"/>
      <c r="L7" s="1084"/>
    </row>
    <row r="8" spans="1:13" ht="12" customHeight="1">
      <c r="A8" s="1061"/>
      <c r="B8" s="1061"/>
      <c r="C8" s="1061"/>
      <c r="D8" s="1062"/>
      <c r="E8" s="1054"/>
      <c r="F8" s="1038"/>
      <c r="G8" s="1038"/>
      <c r="H8" s="1038"/>
      <c r="I8" s="1030" t="s">
        <v>21</v>
      </c>
      <c r="J8" s="1032" t="s">
        <v>280</v>
      </c>
      <c r="K8" s="1094"/>
      <c r="L8" s="1094"/>
      <c r="M8" s="59"/>
    </row>
    <row r="9" spans="1:12" ht="11.25" customHeight="1">
      <c r="A9" s="1061"/>
      <c r="B9" s="1061"/>
      <c r="C9" s="1061"/>
      <c r="D9" s="1062"/>
      <c r="E9" s="1054"/>
      <c r="F9" s="1038"/>
      <c r="G9" s="1038"/>
      <c r="H9" s="1038"/>
      <c r="I9" s="1038"/>
      <c r="J9" s="1032" t="s">
        <v>16</v>
      </c>
      <c r="K9" s="1095" t="s">
        <v>267</v>
      </c>
      <c r="L9" s="1075" t="s">
        <v>268</v>
      </c>
    </row>
    <row r="10" spans="1:13" ht="9.75">
      <c r="A10" s="1061"/>
      <c r="B10" s="1061"/>
      <c r="C10" s="1061"/>
      <c r="D10" s="1062"/>
      <c r="E10" s="1054"/>
      <c r="F10" s="1038"/>
      <c r="G10" s="1038"/>
      <c r="H10" s="1038"/>
      <c r="I10" s="1038"/>
      <c r="J10" s="1050"/>
      <c r="K10" s="1096"/>
      <c r="L10" s="1076"/>
      <c r="M10" s="163"/>
    </row>
    <row r="11" spans="1:12" ht="9.75">
      <c r="A11" s="1061"/>
      <c r="B11" s="1061"/>
      <c r="C11" s="1061"/>
      <c r="D11" s="1062"/>
      <c r="E11" s="1056"/>
      <c r="F11" s="1031"/>
      <c r="G11" s="1031"/>
      <c r="H11" s="1031"/>
      <c r="I11" s="1031"/>
      <c r="J11" s="1033"/>
      <c r="K11" s="1097"/>
      <c r="L11" s="1077"/>
    </row>
    <row r="12" spans="1:12" ht="9.75">
      <c r="A12" s="1064"/>
      <c r="B12" s="1064"/>
      <c r="C12" s="1064"/>
      <c r="D12" s="1065"/>
      <c r="E12" s="338" t="s">
        <v>2</v>
      </c>
      <c r="F12" s="1034" t="s">
        <v>3</v>
      </c>
      <c r="G12" s="1035"/>
      <c r="H12" s="1035"/>
      <c r="I12" s="1035"/>
      <c r="J12" s="1035"/>
      <c r="K12" s="1078"/>
      <c r="L12" s="1078"/>
    </row>
    <row r="13" spans="1:10" ht="11.25" customHeight="1">
      <c r="A13" s="2"/>
      <c r="B13" s="319"/>
      <c r="C13" s="9"/>
      <c r="D13" s="7"/>
      <c r="E13" s="9"/>
      <c r="F13" s="2"/>
      <c r="G13" s="2"/>
      <c r="H13" s="2"/>
      <c r="I13" s="2"/>
      <c r="J13" s="2"/>
    </row>
    <row r="14" spans="1:18" ht="12" customHeight="1">
      <c r="A14" s="1092" t="s">
        <v>11</v>
      </c>
      <c r="B14" s="1092"/>
      <c r="C14" s="1092"/>
      <c r="D14" s="20"/>
      <c r="E14" s="326">
        <v>241</v>
      </c>
      <c r="F14" s="13">
        <v>2860086</v>
      </c>
      <c r="G14" s="13">
        <v>2969602</v>
      </c>
      <c r="H14" s="176">
        <v>149973</v>
      </c>
      <c r="I14" s="176">
        <v>2819629</v>
      </c>
      <c r="J14" s="176">
        <v>2467074</v>
      </c>
      <c r="K14" s="176">
        <v>195884</v>
      </c>
      <c r="L14" s="196">
        <v>156672</v>
      </c>
      <c r="N14" s="46"/>
      <c r="O14" s="46"/>
      <c r="P14" s="46"/>
      <c r="Q14" s="46"/>
      <c r="R14" s="46"/>
    </row>
    <row r="15" spans="1:18" ht="6" customHeight="1">
      <c r="A15" s="323"/>
      <c r="B15" s="323"/>
      <c r="C15" s="323"/>
      <c r="D15" s="20"/>
      <c r="E15" s="326"/>
      <c r="F15" s="13"/>
      <c r="G15" s="13"/>
      <c r="H15" s="176"/>
      <c r="I15" s="176"/>
      <c r="J15" s="176"/>
      <c r="K15" s="176"/>
      <c r="L15" s="196"/>
      <c r="N15" s="46"/>
      <c r="O15" s="46"/>
      <c r="P15" s="46"/>
      <c r="Q15" s="46"/>
      <c r="R15" s="46"/>
    </row>
    <row r="16" spans="1:18" ht="9.75" customHeight="1">
      <c r="A16" s="323"/>
      <c r="B16" s="323"/>
      <c r="C16" s="339" t="s">
        <v>325</v>
      </c>
      <c r="D16" s="20"/>
      <c r="E16" s="17">
        <v>70</v>
      </c>
      <c r="F16" s="8">
        <v>1968771</v>
      </c>
      <c r="G16" s="8">
        <v>1802548</v>
      </c>
      <c r="H16" s="252" t="s">
        <v>8</v>
      </c>
      <c r="I16" s="39">
        <v>1802548</v>
      </c>
      <c r="J16" s="39">
        <v>1802548</v>
      </c>
      <c r="K16" s="252"/>
      <c r="L16" s="252" t="s">
        <v>8</v>
      </c>
      <c r="N16" s="46"/>
      <c r="O16" s="46"/>
      <c r="P16" s="46"/>
      <c r="Q16" s="46"/>
      <c r="R16" s="46"/>
    </row>
    <row r="17" spans="1:12" ht="6" customHeight="1">
      <c r="A17" s="2"/>
      <c r="B17" s="325"/>
      <c r="C17" s="14"/>
      <c r="D17" s="14"/>
      <c r="E17" s="326"/>
      <c r="F17" s="8"/>
      <c r="G17" s="8"/>
      <c r="H17" s="2"/>
      <c r="I17" s="176"/>
      <c r="J17" s="176"/>
      <c r="K17" s="176"/>
      <c r="L17" s="176"/>
    </row>
    <row r="18" spans="1:12" ht="12" customHeight="1">
      <c r="A18" s="325" t="s">
        <v>67</v>
      </c>
      <c r="B18" s="2"/>
      <c r="C18" s="14"/>
      <c r="D18" s="14"/>
      <c r="E18" s="326"/>
      <c r="F18" s="8"/>
      <c r="G18" s="8"/>
      <c r="H18" s="2"/>
      <c r="I18" s="176"/>
      <c r="J18" s="176"/>
      <c r="K18" s="176"/>
      <c r="L18" s="176"/>
    </row>
    <row r="19" spans="1:12" ht="4.5" customHeight="1">
      <c r="A19" s="2"/>
      <c r="B19" s="325"/>
      <c r="C19" s="14"/>
      <c r="D19" s="14"/>
      <c r="E19" s="326"/>
      <c r="F19" s="8"/>
      <c r="G19" s="8"/>
      <c r="H19" s="2"/>
      <c r="I19" s="176"/>
      <c r="J19" s="176"/>
      <c r="K19" s="176"/>
      <c r="L19" s="176"/>
    </row>
    <row r="20" spans="1:12" ht="12" customHeight="1">
      <c r="A20" s="2"/>
      <c r="B20" s="1093" t="s">
        <v>152</v>
      </c>
      <c r="C20" s="1093"/>
      <c r="D20" s="2"/>
      <c r="E20" s="341">
        <v>8</v>
      </c>
      <c r="F20" s="23">
        <v>44086</v>
      </c>
      <c r="G20" s="23">
        <v>41170</v>
      </c>
      <c r="H20" s="24">
        <v>13273</v>
      </c>
      <c r="I20" s="39">
        <v>27897</v>
      </c>
      <c r="J20" s="39">
        <v>27897</v>
      </c>
      <c r="K20" s="252" t="s">
        <v>8</v>
      </c>
      <c r="L20" s="252" t="s">
        <v>8</v>
      </c>
    </row>
    <row r="21" spans="1:12" ht="12" customHeight="1">
      <c r="A21" s="2"/>
      <c r="B21" s="1093" t="s">
        <v>146</v>
      </c>
      <c r="C21" s="1093"/>
      <c r="D21" s="2"/>
      <c r="E21" s="17">
        <v>18</v>
      </c>
      <c r="F21" s="8">
        <v>192507</v>
      </c>
      <c r="G21" s="8">
        <v>149730</v>
      </c>
      <c r="H21" s="39">
        <v>16625</v>
      </c>
      <c r="I21" s="39">
        <v>133105</v>
      </c>
      <c r="J21" s="39">
        <v>124811</v>
      </c>
      <c r="K21" s="39">
        <v>7101</v>
      </c>
      <c r="L21" s="39">
        <v>1193</v>
      </c>
    </row>
    <row r="22" spans="1:12" ht="12" customHeight="1">
      <c r="A22" s="2"/>
      <c r="B22" s="1093" t="s">
        <v>151</v>
      </c>
      <c r="C22" s="1093"/>
      <c r="D22" s="2"/>
      <c r="E22" s="17">
        <v>7</v>
      </c>
      <c r="F22" s="8">
        <v>80421</v>
      </c>
      <c r="G22" s="8">
        <v>72230</v>
      </c>
      <c r="H22" s="39">
        <v>82</v>
      </c>
      <c r="I22" s="39">
        <v>72148</v>
      </c>
      <c r="J22" s="39">
        <v>16555</v>
      </c>
      <c r="K22" s="39">
        <v>37189</v>
      </c>
      <c r="L22" s="39">
        <v>18405</v>
      </c>
    </row>
    <row r="23" spans="1:12" ht="7.5" customHeight="1">
      <c r="A23" s="2"/>
      <c r="B23" s="322"/>
      <c r="C23" s="322"/>
      <c r="D23" s="2"/>
      <c r="E23" s="17"/>
      <c r="F23" s="8"/>
      <c r="G23" s="8"/>
      <c r="H23" s="2"/>
      <c r="I23" s="39"/>
      <c r="J23" s="39"/>
      <c r="K23" s="39"/>
      <c r="L23" s="176"/>
    </row>
    <row r="24" spans="1:12" ht="12" customHeight="1">
      <c r="A24" s="325" t="s">
        <v>56</v>
      </c>
      <c r="B24" s="2"/>
      <c r="C24" s="322"/>
      <c r="D24" s="2"/>
      <c r="E24" s="17"/>
      <c r="F24" s="8"/>
      <c r="G24" s="8"/>
      <c r="H24" s="2"/>
      <c r="I24" s="39"/>
      <c r="J24" s="39"/>
      <c r="K24" s="39"/>
      <c r="L24" s="176"/>
    </row>
    <row r="25" spans="1:12" ht="4.5" customHeight="1">
      <c r="A25" s="2"/>
      <c r="B25" s="322"/>
      <c r="C25" s="322"/>
      <c r="D25" s="2"/>
      <c r="E25" s="17"/>
      <c r="F25" s="8"/>
      <c r="G25" s="8"/>
      <c r="H25" s="2"/>
      <c r="I25" s="39"/>
      <c r="J25" s="39"/>
      <c r="K25" s="39"/>
      <c r="L25" s="176"/>
    </row>
    <row r="26" spans="1:12" ht="12" customHeight="1">
      <c r="A26" s="2"/>
      <c r="B26" s="1093" t="s">
        <v>150</v>
      </c>
      <c r="C26" s="1093"/>
      <c r="D26" s="2"/>
      <c r="E26" s="17">
        <v>26</v>
      </c>
      <c r="F26" s="8">
        <v>281662</v>
      </c>
      <c r="G26" s="8">
        <v>278833</v>
      </c>
      <c r="H26" s="39">
        <v>34338</v>
      </c>
      <c r="I26" s="39">
        <v>244495</v>
      </c>
      <c r="J26" s="39">
        <v>243462</v>
      </c>
      <c r="K26" s="39">
        <v>1033</v>
      </c>
      <c r="L26" s="252" t="s">
        <v>8</v>
      </c>
    </row>
    <row r="27" spans="1:12" ht="12" customHeight="1">
      <c r="A27" s="2"/>
      <c r="B27" s="1093" t="s">
        <v>149</v>
      </c>
      <c r="C27" s="1093"/>
      <c r="D27" s="2"/>
      <c r="E27" s="17">
        <v>18</v>
      </c>
      <c r="F27" s="8">
        <v>123938</v>
      </c>
      <c r="G27" s="8">
        <v>120271</v>
      </c>
      <c r="H27" s="39">
        <v>10431</v>
      </c>
      <c r="I27" s="39">
        <v>109840</v>
      </c>
      <c r="J27" s="39">
        <v>109840</v>
      </c>
      <c r="K27" s="252" t="s">
        <v>8</v>
      </c>
      <c r="L27" s="252" t="s">
        <v>8</v>
      </c>
    </row>
    <row r="28" spans="1:12" ht="12" customHeight="1">
      <c r="A28" s="2"/>
      <c r="B28" s="1093" t="s">
        <v>148</v>
      </c>
      <c r="C28" s="1093"/>
      <c r="D28" s="2"/>
      <c r="E28" s="17">
        <v>33</v>
      </c>
      <c r="F28" s="8">
        <v>349271</v>
      </c>
      <c r="G28" s="8">
        <v>333047</v>
      </c>
      <c r="H28" s="39">
        <v>53909</v>
      </c>
      <c r="I28" s="39">
        <v>279138</v>
      </c>
      <c r="J28" s="39">
        <v>226725</v>
      </c>
      <c r="K28" s="39">
        <v>39529</v>
      </c>
      <c r="L28" s="39">
        <v>12884</v>
      </c>
    </row>
    <row r="29" spans="1:12" ht="12" customHeight="1">
      <c r="A29" s="2"/>
      <c r="B29" s="1093" t="s">
        <v>147</v>
      </c>
      <c r="C29" s="1093"/>
      <c r="D29" s="2"/>
      <c r="E29" s="17">
        <v>48</v>
      </c>
      <c r="F29" s="8">
        <v>145508</v>
      </c>
      <c r="G29" s="8">
        <v>113387</v>
      </c>
      <c r="H29" s="39">
        <v>12905</v>
      </c>
      <c r="I29" s="39">
        <v>100481</v>
      </c>
      <c r="J29" s="39">
        <v>97292</v>
      </c>
      <c r="K29" s="252" t="s">
        <v>8</v>
      </c>
      <c r="L29" s="39">
        <v>3189</v>
      </c>
    </row>
    <row r="30" spans="1:12" ht="12" customHeight="1">
      <c r="A30" s="2"/>
      <c r="B30" s="1093" t="s">
        <v>146</v>
      </c>
      <c r="C30" s="1093"/>
      <c r="D30" s="2"/>
      <c r="E30" s="17">
        <v>28</v>
      </c>
      <c r="F30" s="8">
        <v>433503</v>
      </c>
      <c r="G30" s="8">
        <v>382954</v>
      </c>
      <c r="H30" s="39">
        <v>2553</v>
      </c>
      <c r="I30" s="39">
        <v>380401</v>
      </c>
      <c r="J30" s="39">
        <v>349732</v>
      </c>
      <c r="K30" s="39">
        <v>28112</v>
      </c>
      <c r="L30" s="39">
        <v>2557</v>
      </c>
    </row>
    <row r="31" spans="1:14" ht="12" customHeight="1">
      <c r="A31" s="2"/>
      <c r="B31" s="1093" t="s">
        <v>145</v>
      </c>
      <c r="C31" s="1093"/>
      <c r="D31" s="2"/>
      <c r="E31" s="17">
        <v>31</v>
      </c>
      <c r="F31" s="8">
        <v>985197</v>
      </c>
      <c r="G31" s="8">
        <v>1135481</v>
      </c>
      <c r="H31" s="39">
        <v>2114</v>
      </c>
      <c r="I31" s="39">
        <v>1133367</v>
      </c>
      <c r="J31" s="39">
        <v>968211</v>
      </c>
      <c r="K31" s="39">
        <v>50982</v>
      </c>
      <c r="L31" s="39">
        <v>114175</v>
      </c>
      <c r="M31" s="98"/>
      <c r="N31" s="46"/>
    </row>
    <row r="32" spans="1:14" ht="12" customHeight="1">
      <c r="A32" s="2"/>
      <c r="B32" s="1093" t="s">
        <v>144</v>
      </c>
      <c r="C32" s="1093"/>
      <c r="D32" s="2"/>
      <c r="E32" s="17">
        <v>24</v>
      </c>
      <c r="F32" s="8">
        <v>261992</v>
      </c>
      <c r="G32" s="8">
        <v>342499</v>
      </c>
      <c r="H32" s="39">
        <v>3742</v>
      </c>
      <c r="I32" s="39">
        <v>338757</v>
      </c>
      <c r="J32" s="39">
        <v>302550</v>
      </c>
      <c r="K32" s="39">
        <v>31939</v>
      </c>
      <c r="L32" s="39">
        <v>4269</v>
      </c>
      <c r="N32" s="46"/>
    </row>
    <row r="33" spans="1:12" ht="12" customHeight="1">
      <c r="A33" s="2"/>
      <c r="B33" s="319"/>
      <c r="C33" s="6"/>
      <c r="D33" s="2"/>
      <c r="E33" s="17"/>
      <c r="F33" s="8"/>
      <c r="G33" s="8"/>
      <c r="H33" s="2"/>
      <c r="I33" s="39"/>
      <c r="J33" s="39"/>
      <c r="K33" s="252"/>
      <c r="L33" s="252"/>
    </row>
    <row r="34" spans="1:18" ht="12" customHeight="1">
      <c r="A34" s="1092" t="s">
        <v>12</v>
      </c>
      <c r="B34" s="1092"/>
      <c r="C34" s="1092"/>
      <c r="D34" s="20"/>
      <c r="E34" s="326">
        <v>266</v>
      </c>
      <c r="F34" s="176">
        <v>1691663</v>
      </c>
      <c r="G34" s="176">
        <v>1841507</v>
      </c>
      <c r="H34" s="176">
        <v>194795</v>
      </c>
      <c r="I34" s="176">
        <v>1646712</v>
      </c>
      <c r="J34" s="176">
        <v>1389638</v>
      </c>
      <c r="K34" s="176">
        <v>241039</v>
      </c>
      <c r="L34" s="176">
        <v>16035</v>
      </c>
      <c r="N34" s="46"/>
      <c r="O34" s="46"/>
      <c r="P34" s="46"/>
      <c r="Q34" s="46"/>
      <c r="R34" s="46"/>
    </row>
    <row r="35" spans="1:18" ht="6" customHeight="1">
      <c r="A35" s="323"/>
      <c r="B35" s="323"/>
      <c r="C35" s="323"/>
      <c r="D35" s="20"/>
      <c r="E35" s="326"/>
      <c r="F35" s="176"/>
      <c r="G35" s="176"/>
      <c r="H35" s="176"/>
      <c r="I35" s="176"/>
      <c r="J35" s="176"/>
      <c r="K35" s="176"/>
      <c r="L35" s="176"/>
      <c r="N35" s="46"/>
      <c r="O35" s="46"/>
      <c r="P35" s="46"/>
      <c r="Q35" s="46"/>
      <c r="R35" s="46"/>
    </row>
    <row r="36" spans="1:18" ht="9.75" customHeight="1">
      <c r="A36" s="323"/>
      <c r="B36" s="323"/>
      <c r="C36" s="339" t="s">
        <v>325</v>
      </c>
      <c r="D36" s="20"/>
      <c r="E36" s="17">
        <v>77</v>
      </c>
      <c r="F36" s="39">
        <v>1215737</v>
      </c>
      <c r="G36" s="39">
        <v>1519256</v>
      </c>
      <c r="H36" s="252" t="s">
        <v>8</v>
      </c>
      <c r="I36" s="39">
        <v>1519256</v>
      </c>
      <c r="J36" s="39">
        <v>1513052</v>
      </c>
      <c r="K36" s="39">
        <v>6204</v>
      </c>
      <c r="L36" s="252" t="s">
        <v>8</v>
      </c>
      <c r="N36" s="46"/>
      <c r="O36" s="46"/>
      <c r="P36" s="46"/>
      <c r="Q36" s="46"/>
      <c r="R36" s="46"/>
    </row>
    <row r="37" spans="1:12" ht="6" customHeight="1">
      <c r="A37" s="2"/>
      <c r="B37" s="325"/>
      <c r="C37" s="6"/>
      <c r="D37" s="14"/>
      <c r="E37" s="17"/>
      <c r="F37" s="8"/>
      <c r="G37" s="8"/>
      <c r="H37" s="2"/>
      <c r="I37" s="39"/>
      <c r="J37" s="39"/>
      <c r="K37" s="282"/>
      <c r="L37" s="282"/>
    </row>
    <row r="38" spans="1:12" ht="12" customHeight="1">
      <c r="A38" s="325" t="s">
        <v>67</v>
      </c>
      <c r="B38" s="2"/>
      <c r="C38" s="6"/>
      <c r="D38" s="14"/>
      <c r="E38" s="17"/>
      <c r="F38" s="8"/>
      <c r="G38" s="8"/>
      <c r="H38" s="2"/>
      <c r="I38" s="39"/>
      <c r="J38" s="39"/>
      <c r="K38" s="39"/>
      <c r="L38" s="282"/>
    </row>
    <row r="39" spans="1:12" ht="4.5" customHeight="1">
      <c r="A39" s="2"/>
      <c r="B39" s="325"/>
      <c r="C39" s="6"/>
      <c r="D39" s="14"/>
      <c r="E39" s="17"/>
      <c r="F39" s="8"/>
      <c r="G39" s="8"/>
      <c r="H39" s="2"/>
      <c r="I39" s="39"/>
      <c r="J39" s="39"/>
      <c r="K39" s="282"/>
      <c r="L39" s="282"/>
    </row>
    <row r="40" spans="1:12" ht="12" customHeight="1">
      <c r="A40" s="2"/>
      <c r="B40" s="1093" t="s">
        <v>143</v>
      </c>
      <c r="C40" s="1093"/>
      <c r="D40" s="2"/>
      <c r="E40" s="17">
        <v>8</v>
      </c>
      <c r="F40" s="8">
        <v>172088</v>
      </c>
      <c r="G40" s="8">
        <v>168352</v>
      </c>
      <c r="H40" s="39">
        <v>437</v>
      </c>
      <c r="I40" s="39">
        <v>167915</v>
      </c>
      <c r="J40" s="39">
        <v>167915</v>
      </c>
      <c r="K40" s="252" t="s">
        <v>8</v>
      </c>
      <c r="L40" s="252" t="s">
        <v>8</v>
      </c>
    </row>
    <row r="41" spans="1:12" ht="12" customHeight="1">
      <c r="A41" s="2"/>
      <c r="B41" s="1093" t="s">
        <v>142</v>
      </c>
      <c r="C41" s="1093"/>
      <c r="D41" s="2"/>
      <c r="E41" s="17">
        <v>12</v>
      </c>
      <c r="F41" s="8">
        <v>29381</v>
      </c>
      <c r="G41" s="8">
        <v>29001</v>
      </c>
      <c r="H41" s="39">
        <v>2940</v>
      </c>
      <c r="I41" s="39">
        <v>26061</v>
      </c>
      <c r="J41" s="39">
        <v>26061</v>
      </c>
      <c r="K41" s="252" t="s">
        <v>8</v>
      </c>
      <c r="L41" s="252" t="s">
        <v>8</v>
      </c>
    </row>
    <row r="42" spans="1:12" ht="12" customHeight="1">
      <c r="A42" s="2"/>
      <c r="B42" s="1093" t="s">
        <v>141</v>
      </c>
      <c r="C42" s="1093"/>
      <c r="D42" s="2"/>
      <c r="E42" s="17">
        <v>7</v>
      </c>
      <c r="F42" s="8">
        <v>238254</v>
      </c>
      <c r="G42" s="8">
        <v>239906</v>
      </c>
      <c r="H42" s="252" t="s">
        <v>8</v>
      </c>
      <c r="I42" s="39">
        <v>239906</v>
      </c>
      <c r="J42" s="39">
        <v>228617</v>
      </c>
      <c r="K42" s="39">
        <v>11289</v>
      </c>
      <c r="L42" s="252" t="s">
        <v>8</v>
      </c>
    </row>
    <row r="43" spans="1:12" ht="12" customHeight="1">
      <c r="A43" s="2"/>
      <c r="B43" s="1093" t="s">
        <v>139</v>
      </c>
      <c r="C43" s="1093"/>
      <c r="D43" s="2"/>
      <c r="E43" s="329">
        <v>4</v>
      </c>
      <c r="F43" s="8">
        <v>3428</v>
      </c>
      <c r="G43" s="8">
        <v>3304</v>
      </c>
      <c r="H43" s="39">
        <v>15</v>
      </c>
      <c r="I43" s="39">
        <v>3289</v>
      </c>
      <c r="J43" s="39">
        <v>3174</v>
      </c>
      <c r="K43" s="252">
        <v>98</v>
      </c>
      <c r="L43" s="252">
        <v>17</v>
      </c>
    </row>
    <row r="44" spans="1:12" ht="7.5" customHeight="1">
      <c r="A44" s="2"/>
      <c r="B44" s="273"/>
      <c r="C44" s="6"/>
      <c r="D44" s="2"/>
      <c r="E44" s="17"/>
      <c r="F44" s="8"/>
      <c r="G44" s="8"/>
      <c r="H44" s="2"/>
      <c r="I44" s="39"/>
      <c r="J44" s="39"/>
      <c r="K44" s="39"/>
      <c r="L44" s="176"/>
    </row>
    <row r="45" spans="1:12" ht="12" customHeight="1">
      <c r="A45" s="273" t="s">
        <v>56</v>
      </c>
      <c r="B45" s="2"/>
      <c r="C45" s="6"/>
      <c r="D45" s="2"/>
      <c r="E45" s="17"/>
      <c r="F45" s="8"/>
      <c r="G45" s="8"/>
      <c r="H45" s="2"/>
      <c r="I45" s="39"/>
      <c r="J45" s="39"/>
      <c r="K45" s="39"/>
      <c r="L45" s="176"/>
    </row>
    <row r="46" spans="1:12" ht="4.5" customHeight="1">
      <c r="A46" s="2"/>
      <c r="B46" s="273"/>
      <c r="C46" s="6"/>
      <c r="D46" s="2"/>
      <c r="E46" s="17"/>
      <c r="F46" s="8"/>
      <c r="G46" s="8"/>
      <c r="H46" s="2"/>
      <c r="I46" s="39"/>
      <c r="J46" s="39"/>
      <c r="K46" s="39"/>
      <c r="L46" s="176"/>
    </row>
    <row r="47" spans="1:12" ht="12" customHeight="1">
      <c r="A47" s="2"/>
      <c r="B47" s="1093" t="s">
        <v>143</v>
      </c>
      <c r="C47" s="1093"/>
      <c r="D47" s="2"/>
      <c r="E47" s="17">
        <v>30</v>
      </c>
      <c r="F47" s="8">
        <v>108752</v>
      </c>
      <c r="G47" s="8">
        <v>105422</v>
      </c>
      <c r="H47" s="39">
        <v>33103</v>
      </c>
      <c r="I47" s="39">
        <v>72319</v>
      </c>
      <c r="J47" s="39">
        <v>58649</v>
      </c>
      <c r="K47" s="39">
        <v>9209</v>
      </c>
      <c r="L47" s="39">
        <v>4462</v>
      </c>
    </row>
    <row r="48" spans="1:12" ht="12" customHeight="1">
      <c r="A48" s="2"/>
      <c r="B48" s="1093" t="s">
        <v>142</v>
      </c>
      <c r="C48" s="1093"/>
      <c r="D48" s="2"/>
      <c r="E48" s="17">
        <v>22</v>
      </c>
      <c r="F48" s="8">
        <v>116648</v>
      </c>
      <c r="G48" s="8">
        <v>111490</v>
      </c>
      <c r="H48" s="39">
        <v>3801</v>
      </c>
      <c r="I48" s="39">
        <v>107689</v>
      </c>
      <c r="J48" s="39">
        <v>90092</v>
      </c>
      <c r="K48" s="39">
        <v>16675</v>
      </c>
      <c r="L48" s="39">
        <v>923</v>
      </c>
    </row>
    <row r="49" spans="1:12" ht="12" customHeight="1">
      <c r="A49" s="2"/>
      <c r="B49" s="1093" t="s">
        <v>141</v>
      </c>
      <c r="C49" s="1093"/>
      <c r="D49" s="2"/>
      <c r="E49" s="17">
        <v>39</v>
      </c>
      <c r="F49" s="8">
        <v>66157</v>
      </c>
      <c r="G49" s="8">
        <v>48765</v>
      </c>
      <c r="H49" s="39">
        <v>11907</v>
      </c>
      <c r="I49" s="39">
        <v>36858</v>
      </c>
      <c r="J49" s="39">
        <v>36286</v>
      </c>
      <c r="K49" s="39">
        <v>572</v>
      </c>
      <c r="L49" s="252" t="s">
        <v>8</v>
      </c>
    </row>
    <row r="50" spans="1:14" ht="12" customHeight="1">
      <c r="A50" s="2"/>
      <c r="B50" s="1093" t="s">
        <v>140</v>
      </c>
      <c r="C50" s="1093"/>
      <c r="D50" s="2"/>
      <c r="E50" s="17">
        <v>16</v>
      </c>
      <c r="F50" s="8">
        <v>21250</v>
      </c>
      <c r="G50" s="8">
        <v>37147</v>
      </c>
      <c r="H50" s="39">
        <v>1644</v>
      </c>
      <c r="I50" s="39">
        <v>35503</v>
      </c>
      <c r="J50" s="39">
        <v>35447</v>
      </c>
      <c r="K50" s="252">
        <v>56</v>
      </c>
      <c r="L50" s="252" t="s">
        <v>8</v>
      </c>
      <c r="N50" s="57"/>
    </row>
    <row r="51" spans="1:12" ht="12" customHeight="1">
      <c r="A51" s="2"/>
      <c r="B51" s="1093" t="s">
        <v>139</v>
      </c>
      <c r="C51" s="1093"/>
      <c r="D51" s="2"/>
      <c r="E51" s="17">
        <v>24</v>
      </c>
      <c r="F51" s="8">
        <v>217142</v>
      </c>
      <c r="G51" s="8">
        <v>306104</v>
      </c>
      <c r="H51" s="39">
        <v>2568</v>
      </c>
      <c r="I51" s="39">
        <v>303536</v>
      </c>
      <c r="J51" s="39">
        <v>303536</v>
      </c>
      <c r="K51" s="252" t="s">
        <v>8</v>
      </c>
      <c r="L51" s="252" t="s">
        <v>8</v>
      </c>
    </row>
    <row r="52" spans="1:12" ht="12" customHeight="1">
      <c r="A52" s="2"/>
      <c r="B52" s="1093" t="s">
        <v>138</v>
      </c>
      <c r="C52" s="1093"/>
      <c r="D52" s="2"/>
      <c r="E52" s="17">
        <v>24</v>
      </c>
      <c r="F52" s="8">
        <v>385517</v>
      </c>
      <c r="G52" s="8">
        <v>408110</v>
      </c>
      <c r="H52" s="39">
        <v>62300</v>
      </c>
      <c r="I52" s="39">
        <v>345810</v>
      </c>
      <c r="J52" s="39">
        <v>133969</v>
      </c>
      <c r="K52" s="39">
        <v>201318</v>
      </c>
      <c r="L52" s="39">
        <v>10523</v>
      </c>
    </row>
    <row r="53" spans="1:14" ht="12" customHeight="1">
      <c r="A53" s="2"/>
      <c r="B53" s="1093" t="s">
        <v>137</v>
      </c>
      <c r="C53" s="1093"/>
      <c r="D53" s="2"/>
      <c r="E53" s="17">
        <v>35</v>
      </c>
      <c r="F53" s="8">
        <v>83169</v>
      </c>
      <c r="G53" s="8">
        <v>117509</v>
      </c>
      <c r="H53" s="39">
        <v>2123</v>
      </c>
      <c r="I53" s="39">
        <v>115386</v>
      </c>
      <c r="J53" s="39">
        <v>114054</v>
      </c>
      <c r="K53" s="39">
        <v>1222</v>
      </c>
      <c r="L53" s="252">
        <v>110</v>
      </c>
      <c r="N53" s="46"/>
    </row>
    <row r="54" spans="1:12" ht="12" customHeight="1">
      <c r="A54" s="2"/>
      <c r="B54" s="1093" t="s">
        <v>136</v>
      </c>
      <c r="C54" s="1093"/>
      <c r="D54" s="2"/>
      <c r="E54" s="17">
        <v>21</v>
      </c>
      <c r="F54" s="8">
        <v>159813</v>
      </c>
      <c r="G54" s="8">
        <v>152000</v>
      </c>
      <c r="H54" s="39">
        <v>20540</v>
      </c>
      <c r="I54" s="39">
        <v>131460</v>
      </c>
      <c r="J54" s="39">
        <v>131460</v>
      </c>
      <c r="K54" s="252" t="s">
        <v>8</v>
      </c>
      <c r="L54" s="294" t="s">
        <v>8</v>
      </c>
    </row>
    <row r="55" spans="1:12" ht="12" customHeight="1">
      <c r="A55" s="2"/>
      <c r="B55" s="1093" t="s">
        <v>135</v>
      </c>
      <c r="C55" s="1093"/>
      <c r="D55" s="2"/>
      <c r="E55" s="17">
        <v>24</v>
      </c>
      <c r="F55" s="8">
        <v>90066</v>
      </c>
      <c r="G55" s="8">
        <v>114396</v>
      </c>
      <c r="H55" s="39">
        <v>53417</v>
      </c>
      <c r="I55" s="39">
        <v>60979</v>
      </c>
      <c r="J55" s="39">
        <v>60379</v>
      </c>
      <c r="K55" s="252">
        <v>600</v>
      </c>
      <c r="L55" s="252" t="s">
        <v>8</v>
      </c>
    </row>
    <row r="56" spans="1:12" ht="11.25" customHeight="1">
      <c r="A56" s="2"/>
      <c r="B56" s="319"/>
      <c r="C56" s="6"/>
      <c r="D56" s="2"/>
      <c r="E56" s="17"/>
      <c r="F56" s="8"/>
      <c r="G56" s="8"/>
      <c r="H56" s="2"/>
      <c r="I56" s="39"/>
      <c r="J56" s="39"/>
      <c r="K56" s="39"/>
      <c r="L56" s="252"/>
    </row>
    <row r="57" spans="1:18" ht="12" customHeight="1">
      <c r="A57" s="1092" t="s">
        <v>13</v>
      </c>
      <c r="B57" s="1092"/>
      <c r="C57" s="1092"/>
      <c r="D57" s="20"/>
      <c r="E57" s="326">
        <v>343</v>
      </c>
      <c r="F57" s="176">
        <v>4550935</v>
      </c>
      <c r="G57" s="176">
        <v>4423271</v>
      </c>
      <c r="H57" s="176">
        <v>839609</v>
      </c>
      <c r="I57" s="176">
        <v>3583662</v>
      </c>
      <c r="J57" s="176">
        <v>3315157</v>
      </c>
      <c r="K57" s="176">
        <v>247869</v>
      </c>
      <c r="L57" s="176">
        <v>20636</v>
      </c>
      <c r="N57" s="46"/>
      <c r="O57" s="46"/>
      <c r="P57" s="46"/>
      <c r="Q57" s="46"/>
      <c r="R57" s="46"/>
    </row>
    <row r="58" spans="1:18" ht="6" customHeight="1">
      <c r="A58" s="323"/>
      <c r="B58" s="323"/>
      <c r="C58" s="323"/>
      <c r="D58" s="20"/>
      <c r="E58" s="326"/>
      <c r="F58" s="176"/>
      <c r="G58" s="176"/>
      <c r="H58" s="176"/>
      <c r="I58" s="176"/>
      <c r="J58" s="176"/>
      <c r="K58" s="176"/>
      <c r="L58" s="176"/>
      <c r="N58" s="46"/>
      <c r="O58" s="46"/>
      <c r="P58" s="46"/>
      <c r="Q58" s="46"/>
      <c r="R58" s="46"/>
    </row>
    <row r="59" spans="1:18" ht="9.75" customHeight="1">
      <c r="A59" s="323"/>
      <c r="B59" s="323"/>
      <c r="C59" s="339" t="s">
        <v>325</v>
      </c>
      <c r="D59" s="20"/>
      <c r="E59" s="17">
        <v>79</v>
      </c>
      <c r="F59" s="39">
        <v>1038904</v>
      </c>
      <c r="G59" s="39">
        <v>2047881</v>
      </c>
      <c r="H59" s="252" t="s">
        <v>8</v>
      </c>
      <c r="I59" s="39">
        <v>2047881</v>
      </c>
      <c r="J59" s="39">
        <v>2047881</v>
      </c>
      <c r="K59" s="252"/>
      <c r="L59" s="252" t="s">
        <v>8</v>
      </c>
      <c r="N59" s="46"/>
      <c r="O59" s="46"/>
      <c r="P59" s="46"/>
      <c r="Q59" s="46"/>
      <c r="R59" s="46"/>
    </row>
    <row r="60" spans="1:12" ht="6" customHeight="1">
      <c r="A60" s="2"/>
      <c r="B60" s="325"/>
      <c r="C60" s="6"/>
      <c r="D60" s="14"/>
      <c r="E60" s="17"/>
      <c r="F60" s="8"/>
      <c r="G60" s="8"/>
      <c r="H60" s="2"/>
      <c r="I60" s="39"/>
      <c r="J60" s="39"/>
      <c r="K60" s="39"/>
      <c r="L60" s="39"/>
    </row>
    <row r="61" spans="1:19" ht="11.25" customHeight="1">
      <c r="A61" s="325" t="s">
        <v>67</v>
      </c>
      <c r="B61" s="2"/>
      <c r="C61" s="6"/>
      <c r="D61" s="14"/>
      <c r="E61" s="330"/>
      <c r="F61" s="8"/>
      <c r="G61" s="8"/>
      <c r="H61" s="2"/>
      <c r="I61" s="176"/>
      <c r="J61" s="176"/>
      <c r="K61" s="176"/>
      <c r="L61" s="176"/>
      <c r="M61" s="49"/>
      <c r="N61" s="49"/>
      <c r="O61" s="49"/>
      <c r="P61" s="49"/>
      <c r="Q61" s="49"/>
      <c r="R61" s="49"/>
      <c r="S61" s="49"/>
    </row>
    <row r="62" spans="2:19" ht="4.5" customHeight="1">
      <c r="B62" s="116"/>
      <c r="C62" s="85"/>
      <c r="D62" s="98"/>
      <c r="E62" s="167"/>
      <c r="F62" s="8"/>
      <c r="G62" s="166"/>
      <c r="H62" s="169"/>
      <c r="I62" s="168"/>
      <c r="J62" s="168"/>
      <c r="K62" s="39"/>
      <c r="L62" s="176"/>
      <c r="M62" s="59"/>
      <c r="N62" s="59"/>
      <c r="O62" s="59"/>
      <c r="P62" s="59"/>
      <c r="Q62" s="59"/>
      <c r="R62" s="59"/>
      <c r="S62" s="59"/>
    </row>
    <row r="63" spans="2:19" ht="12" customHeight="1">
      <c r="B63" s="1090" t="s">
        <v>103</v>
      </c>
      <c r="C63" s="1090"/>
      <c r="E63" s="329">
        <v>7</v>
      </c>
      <c r="F63" s="8">
        <v>66862</v>
      </c>
      <c r="G63" s="8">
        <v>94247</v>
      </c>
      <c r="H63" s="252" t="s">
        <v>8</v>
      </c>
      <c r="I63" s="39">
        <v>94247</v>
      </c>
      <c r="J63" s="39">
        <v>93706</v>
      </c>
      <c r="K63" s="252">
        <v>542</v>
      </c>
      <c r="L63" s="252" t="s">
        <v>8</v>
      </c>
      <c r="M63" s="49"/>
      <c r="N63" s="49"/>
      <c r="O63" s="49"/>
      <c r="P63" s="49"/>
      <c r="Q63" s="49"/>
      <c r="R63" s="49"/>
      <c r="S63" s="59"/>
    </row>
    <row r="64" spans="2:19" ht="12.75" customHeight="1">
      <c r="B64" s="1090" t="s">
        <v>134</v>
      </c>
      <c r="C64" s="1090"/>
      <c r="E64" s="329">
        <v>8</v>
      </c>
      <c r="F64" s="8">
        <v>47951</v>
      </c>
      <c r="G64" s="8">
        <v>47102</v>
      </c>
      <c r="H64" s="39">
        <v>75</v>
      </c>
      <c r="I64" s="39">
        <v>47027</v>
      </c>
      <c r="J64" s="39">
        <v>47027</v>
      </c>
      <c r="K64" s="252" t="s">
        <v>8</v>
      </c>
      <c r="L64" s="252" t="s">
        <v>8</v>
      </c>
      <c r="M64" s="49"/>
      <c r="N64" s="49"/>
      <c r="O64" s="49"/>
      <c r="P64" s="49"/>
      <c r="Q64" s="49"/>
      <c r="R64" s="49"/>
      <c r="S64" s="49"/>
    </row>
    <row r="65" spans="2:13" ht="9.75">
      <c r="B65" s="1090" t="s">
        <v>105</v>
      </c>
      <c r="C65" s="1090"/>
      <c r="E65" s="17">
        <v>22</v>
      </c>
      <c r="F65" s="8">
        <v>201822</v>
      </c>
      <c r="G65" s="8">
        <v>243759</v>
      </c>
      <c r="H65" s="39">
        <v>38296</v>
      </c>
      <c r="I65" s="39">
        <v>205463</v>
      </c>
      <c r="J65" s="39">
        <v>199726</v>
      </c>
      <c r="K65" s="39">
        <v>3216</v>
      </c>
      <c r="L65" s="39">
        <v>2521</v>
      </c>
      <c r="M65" s="49"/>
    </row>
    <row r="66" spans="2:13" ht="9.75">
      <c r="B66" s="1090" t="s">
        <v>133</v>
      </c>
      <c r="C66" s="1090"/>
      <c r="E66" s="17">
        <v>49</v>
      </c>
      <c r="F66" s="8">
        <v>1704098</v>
      </c>
      <c r="G66" s="8">
        <v>1578167</v>
      </c>
      <c r="H66" s="39">
        <v>312091</v>
      </c>
      <c r="I66" s="39">
        <v>1266077</v>
      </c>
      <c r="J66" s="39">
        <v>1156716</v>
      </c>
      <c r="K66" s="39">
        <v>97246</v>
      </c>
      <c r="L66" s="39">
        <v>12115</v>
      </c>
      <c r="M66" s="49"/>
    </row>
    <row r="67" spans="2:13" ht="9.75">
      <c r="B67" s="1090" t="s">
        <v>132</v>
      </c>
      <c r="C67" s="1090"/>
      <c r="E67" s="17">
        <v>9</v>
      </c>
      <c r="F67" s="8">
        <v>36632</v>
      </c>
      <c r="G67" s="8">
        <v>43609</v>
      </c>
      <c r="H67" s="39">
        <v>7422</v>
      </c>
      <c r="I67" s="39">
        <v>36187</v>
      </c>
      <c r="J67" s="39">
        <v>36187</v>
      </c>
      <c r="K67" s="252" t="s">
        <v>8</v>
      </c>
      <c r="L67" s="252" t="s">
        <v>8</v>
      </c>
      <c r="M67" s="206"/>
    </row>
    <row r="68" spans="1:12" ht="11.25" customHeight="1">
      <c r="A68" s="55" t="s">
        <v>7</v>
      </c>
      <c r="E68" s="59"/>
      <c r="F68" s="50"/>
      <c r="G68" s="50"/>
      <c r="H68" s="50"/>
      <c r="I68" s="50"/>
      <c r="J68" s="50"/>
      <c r="K68" s="50"/>
      <c r="L68" s="50"/>
    </row>
    <row r="69" spans="1:12" ht="11.25" customHeight="1">
      <c r="A69" s="1091" t="s">
        <v>360</v>
      </c>
      <c r="B69" s="1091"/>
      <c r="C69" s="1091"/>
      <c r="D69" s="1091"/>
      <c r="E69" s="1091"/>
      <c r="F69" s="1091"/>
      <c r="G69" s="1091"/>
      <c r="H69" s="1091"/>
      <c r="I69" s="1091"/>
      <c r="J69" s="1091"/>
      <c r="K69" s="1091"/>
      <c r="L69" s="1091"/>
    </row>
    <row r="70" spans="1:12" ht="14.25" customHeight="1">
      <c r="A70" s="1091"/>
      <c r="B70" s="1091"/>
      <c r="C70" s="1091"/>
      <c r="D70" s="1091"/>
      <c r="E70" s="1091"/>
      <c r="F70" s="1091"/>
      <c r="G70" s="1091"/>
      <c r="H70" s="1091"/>
      <c r="I70" s="1091"/>
      <c r="J70" s="1091"/>
      <c r="K70" s="1091"/>
      <c r="L70" s="1091"/>
    </row>
    <row r="71" spans="2:12" ht="12" customHeight="1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3" ht="9.75">
      <c r="B72" s="1090"/>
      <c r="C72" s="1090"/>
    </row>
    <row r="73" spans="2:3" ht="9.75">
      <c r="B73" s="1090"/>
      <c r="C73" s="1090"/>
    </row>
    <row r="74" spans="2:3" ht="9.75">
      <c r="B74" s="1099"/>
      <c r="C74" s="1099"/>
    </row>
    <row r="75" spans="2:3" ht="9.75">
      <c r="B75" s="1090"/>
      <c r="C75" s="1090"/>
    </row>
    <row r="76" spans="2:3" ht="9.75">
      <c r="B76" s="1090"/>
      <c r="C76" s="1090"/>
    </row>
    <row r="77" spans="2:3" ht="9.75">
      <c r="B77" s="1090"/>
      <c r="C77" s="1090"/>
    </row>
  </sheetData>
  <sheetProtection/>
  <mergeCells count="53">
    <mergeCell ref="A3:L3"/>
    <mergeCell ref="B4:L4"/>
    <mergeCell ref="A6:D12"/>
    <mergeCell ref="E6:E11"/>
    <mergeCell ref="F6:F11"/>
    <mergeCell ref="G6:G11"/>
    <mergeCell ref="H6:L6"/>
    <mergeCell ref="H7:H11"/>
    <mergeCell ref="I7:L7"/>
    <mergeCell ref="I8:I11"/>
    <mergeCell ref="J8:L8"/>
    <mergeCell ref="J9:J11"/>
    <mergeCell ref="K9:K11"/>
    <mergeCell ref="L9:L11"/>
    <mergeCell ref="F12:L12"/>
    <mergeCell ref="A14:C14"/>
    <mergeCell ref="B20:C20"/>
    <mergeCell ref="B21:C21"/>
    <mergeCell ref="B22:C22"/>
    <mergeCell ref="B26:C26"/>
    <mergeCell ref="B27:C27"/>
    <mergeCell ref="B28:C28"/>
    <mergeCell ref="B29:C29"/>
    <mergeCell ref="B30:C30"/>
    <mergeCell ref="B31:C31"/>
    <mergeCell ref="B32:C32"/>
    <mergeCell ref="A34:C34"/>
    <mergeCell ref="B40:C40"/>
    <mergeCell ref="B41:C41"/>
    <mergeCell ref="B42:C42"/>
    <mergeCell ref="B43:C4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A57:C57"/>
    <mergeCell ref="B63:C63"/>
    <mergeCell ref="B64:C64"/>
    <mergeCell ref="B65:C65"/>
    <mergeCell ref="B66:C66"/>
    <mergeCell ref="B67:C67"/>
    <mergeCell ref="B77:C77"/>
    <mergeCell ref="A69:L70"/>
    <mergeCell ref="B72:C72"/>
    <mergeCell ref="B73:C73"/>
    <mergeCell ref="B74:C74"/>
    <mergeCell ref="B75:C75"/>
    <mergeCell ref="B76:C76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R72"/>
  <sheetViews>
    <sheetView zoomScale="104" zoomScaleNormal="104" workbookViewId="0" topLeftCell="A1">
      <selection activeCell="K75" sqref="K75"/>
    </sheetView>
  </sheetViews>
  <sheetFormatPr defaultColWidth="11.421875" defaultRowHeight="12.75"/>
  <cols>
    <col min="1" max="1" width="1.7109375" style="55" customWidth="1"/>
    <col min="2" max="2" width="5.00390625" style="55" customWidth="1"/>
    <col min="3" max="3" width="18.8515625" style="55" customWidth="1"/>
    <col min="4" max="4" width="0.85546875" style="55" customWidth="1"/>
    <col min="5" max="5" width="6.8515625" style="55" customWidth="1"/>
    <col min="6" max="7" width="9.7109375" style="55" customWidth="1"/>
    <col min="8" max="8" width="9.57421875" style="55" customWidth="1"/>
    <col min="9" max="10" width="9.28125" style="55" customWidth="1"/>
    <col min="11" max="11" width="9.421875" style="55" customWidth="1"/>
    <col min="12" max="12" width="9.140625" style="55" customWidth="1"/>
    <col min="13" max="16384" width="11.421875" style="55" customWidth="1"/>
  </cols>
  <sheetData>
    <row r="3" spans="1:12" s="83" customFormat="1" ht="12.75">
      <c r="A3" s="15"/>
      <c r="B3" s="1100" t="s">
        <v>435</v>
      </c>
      <c r="C3" s="1100"/>
      <c r="D3" s="1100"/>
      <c r="E3" s="1100"/>
      <c r="F3" s="1100"/>
      <c r="G3" s="1100"/>
      <c r="H3" s="1100"/>
      <c r="I3" s="1100"/>
      <c r="J3" s="1100"/>
      <c r="K3" s="1101"/>
      <c r="L3" s="1101"/>
    </row>
    <row r="4" spans="1:12" s="87" customFormat="1" ht="12.75">
      <c r="A4" s="1"/>
      <c r="B4" s="1100" t="s">
        <v>22</v>
      </c>
      <c r="C4" s="1100"/>
      <c r="D4" s="1100"/>
      <c r="E4" s="1100"/>
      <c r="F4" s="1100"/>
      <c r="G4" s="1100"/>
      <c r="H4" s="1100"/>
      <c r="I4" s="1100"/>
      <c r="J4" s="1100"/>
      <c r="K4" s="1101"/>
      <c r="L4" s="1101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1.25" customHeight="1">
      <c r="A6" s="1058" t="s">
        <v>432</v>
      </c>
      <c r="B6" s="1058"/>
      <c r="C6" s="1058"/>
      <c r="D6" s="1059"/>
      <c r="E6" s="1030" t="s">
        <v>433</v>
      </c>
      <c r="F6" s="1030" t="s">
        <v>344</v>
      </c>
      <c r="G6" s="1030" t="s">
        <v>436</v>
      </c>
      <c r="H6" s="1034" t="s">
        <v>266</v>
      </c>
      <c r="I6" s="1035"/>
      <c r="J6" s="1035"/>
      <c r="K6" s="1078"/>
      <c r="L6" s="1078"/>
    </row>
    <row r="7" spans="1:12" ht="11.25" customHeight="1">
      <c r="A7" s="1061"/>
      <c r="B7" s="1061"/>
      <c r="C7" s="1061"/>
      <c r="D7" s="1062"/>
      <c r="E7" s="1038"/>
      <c r="F7" s="1038"/>
      <c r="G7" s="1038"/>
      <c r="H7" s="1030" t="s">
        <v>437</v>
      </c>
      <c r="I7" s="1082" t="s">
        <v>281</v>
      </c>
      <c r="J7" s="1083"/>
      <c r="K7" s="1084"/>
      <c r="L7" s="1084"/>
    </row>
    <row r="8" spans="1:13" ht="11.25" customHeight="1">
      <c r="A8" s="1061"/>
      <c r="B8" s="1061"/>
      <c r="C8" s="1061"/>
      <c r="D8" s="1062"/>
      <c r="E8" s="1038"/>
      <c r="F8" s="1038"/>
      <c r="G8" s="1038"/>
      <c r="H8" s="1038"/>
      <c r="I8" s="1030" t="s">
        <v>21</v>
      </c>
      <c r="J8" s="1032" t="s">
        <v>280</v>
      </c>
      <c r="K8" s="1094"/>
      <c r="L8" s="1094"/>
      <c r="M8" s="59"/>
    </row>
    <row r="9" spans="1:12" ht="12.75" customHeight="1">
      <c r="A9" s="1061"/>
      <c r="B9" s="1061"/>
      <c r="C9" s="1061"/>
      <c r="D9" s="1062"/>
      <c r="E9" s="1038"/>
      <c r="F9" s="1038"/>
      <c r="G9" s="1038"/>
      <c r="H9" s="1038"/>
      <c r="I9" s="1038"/>
      <c r="J9" s="1032" t="s">
        <v>16</v>
      </c>
      <c r="K9" s="1095" t="s">
        <v>267</v>
      </c>
      <c r="L9" s="1075" t="s">
        <v>268</v>
      </c>
    </row>
    <row r="10" spans="1:12" ht="9.75">
      <c r="A10" s="1061"/>
      <c r="B10" s="1061"/>
      <c r="C10" s="1061"/>
      <c r="D10" s="1062"/>
      <c r="E10" s="1038"/>
      <c r="F10" s="1038"/>
      <c r="G10" s="1038"/>
      <c r="H10" s="1038"/>
      <c r="I10" s="1038"/>
      <c r="J10" s="1050"/>
      <c r="K10" s="1096"/>
      <c r="L10" s="1076"/>
    </row>
    <row r="11" spans="1:12" ht="9.75">
      <c r="A11" s="1061"/>
      <c r="B11" s="1061"/>
      <c r="C11" s="1061"/>
      <c r="D11" s="1062"/>
      <c r="E11" s="1031"/>
      <c r="F11" s="1031"/>
      <c r="G11" s="1031"/>
      <c r="H11" s="1031"/>
      <c r="I11" s="1031"/>
      <c r="J11" s="1033"/>
      <c r="K11" s="1097"/>
      <c r="L11" s="1077"/>
    </row>
    <row r="12" spans="1:12" ht="9.75">
      <c r="A12" s="1064"/>
      <c r="B12" s="1064"/>
      <c r="C12" s="1064"/>
      <c r="D12" s="1065"/>
      <c r="E12" s="338" t="s">
        <v>2</v>
      </c>
      <c r="F12" s="1034" t="s">
        <v>3</v>
      </c>
      <c r="G12" s="1035"/>
      <c r="H12" s="1035"/>
      <c r="I12" s="1035"/>
      <c r="J12" s="1035"/>
      <c r="K12" s="1078"/>
      <c r="L12" s="1078"/>
    </row>
    <row r="13" spans="1:10" ht="9" customHeight="1">
      <c r="A13" s="2"/>
      <c r="B13" s="319"/>
      <c r="C13" s="9"/>
      <c r="D13" s="7"/>
      <c r="E13" s="9"/>
      <c r="F13" s="2"/>
      <c r="G13" s="2"/>
      <c r="H13" s="2"/>
      <c r="I13" s="2"/>
      <c r="J13" s="2"/>
    </row>
    <row r="14" spans="1:12" ht="11.25" customHeight="1">
      <c r="A14" s="273" t="s">
        <v>56</v>
      </c>
      <c r="B14" s="2"/>
      <c r="C14" s="6"/>
      <c r="D14" s="2"/>
      <c r="E14" s="17"/>
      <c r="F14" s="8"/>
      <c r="G14" s="8"/>
      <c r="H14" s="39"/>
      <c r="I14" s="8"/>
      <c r="J14" s="8"/>
      <c r="K14" s="46"/>
      <c r="L14" s="46"/>
    </row>
    <row r="15" spans="1:12" ht="4.5" customHeight="1">
      <c r="A15" s="2"/>
      <c r="B15" s="273"/>
      <c r="C15" s="6"/>
      <c r="D15" s="2"/>
      <c r="E15" s="17"/>
      <c r="F15" s="8"/>
      <c r="G15" s="8"/>
      <c r="H15" s="39"/>
      <c r="I15" s="8"/>
      <c r="J15" s="8"/>
      <c r="K15" s="46"/>
      <c r="L15" s="46"/>
    </row>
    <row r="16" spans="1:14" ht="11.25" customHeight="1">
      <c r="A16" s="2"/>
      <c r="B16" s="1093" t="s">
        <v>103</v>
      </c>
      <c r="C16" s="1093"/>
      <c r="D16" s="2"/>
      <c r="E16" s="17">
        <v>78</v>
      </c>
      <c r="F16" s="39">
        <v>520512</v>
      </c>
      <c r="G16" s="39">
        <v>517855</v>
      </c>
      <c r="H16" s="39">
        <v>83560</v>
      </c>
      <c r="I16" s="39">
        <v>434296</v>
      </c>
      <c r="J16" s="39">
        <v>321915</v>
      </c>
      <c r="K16" s="252" t="s">
        <v>8</v>
      </c>
      <c r="L16" s="252" t="s">
        <v>8</v>
      </c>
      <c r="M16" s="46"/>
      <c r="N16" s="46"/>
    </row>
    <row r="17" spans="1:13" ht="11.25" customHeight="1">
      <c r="A17" s="2"/>
      <c r="B17" s="1093" t="s">
        <v>104</v>
      </c>
      <c r="C17" s="1093"/>
      <c r="D17" s="2"/>
      <c r="E17" s="17">
        <v>7</v>
      </c>
      <c r="F17" s="39">
        <v>3503</v>
      </c>
      <c r="G17" s="39">
        <v>8490</v>
      </c>
      <c r="H17" s="252" t="s">
        <v>8</v>
      </c>
      <c r="I17" s="39">
        <v>8490</v>
      </c>
      <c r="J17" s="39">
        <v>8490</v>
      </c>
      <c r="K17" s="252" t="s">
        <v>8</v>
      </c>
      <c r="L17" s="252" t="s">
        <v>8</v>
      </c>
      <c r="M17" s="46"/>
    </row>
    <row r="18" spans="1:13" ht="11.25" customHeight="1">
      <c r="A18" s="2"/>
      <c r="B18" s="1093" t="s">
        <v>105</v>
      </c>
      <c r="C18" s="1093"/>
      <c r="D18" s="2"/>
      <c r="E18" s="17">
        <v>13</v>
      </c>
      <c r="F18" s="39">
        <v>64934</v>
      </c>
      <c r="G18" s="39">
        <v>120058</v>
      </c>
      <c r="H18" s="39">
        <v>773</v>
      </c>
      <c r="I18" s="39">
        <v>119285</v>
      </c>
      <c r="J18" s="39">
        <v>116314</v>
      </c>
      <c r="K18" s="252">
        <v>2914</v>
      </c>
      <c r="L18" s="252">
        <v>57</v>
      </c>
      <c r="M18" s="46"/>
    </row>
    <row r="19" spans="1:13" ht="11.25" customHeight="1">
      <c r="A19" s="2"/>
      <c r="B19" s="1093" t="s">
        <v>106</v>
      </c>
      <c r="C19" s="1093"/>
      <c r="D19" s="2"/>
      <c r="E19" s="17">
        <v>32</v>
      </c>
      <c r="F19" s="39">
        <v>306466</v>
      </c>
      <c r="G19" s="39">
        <v>270718</v>
      </c>
      <c r="H19" s="39">
        <v>129656</v>
      </c>
      <c r="I19" s="39">
        <v>141062</v>
      </c>
      <c r="J19" s="39">
        <v>141062</v>
      </c>
      <c r="K19" s="252" t="s">
        <v>8</v>
      </c>
      <c r="L19" s="252" t="s">
        <v>8</v>
      </c>
      <c r="M19" s="46"/>
    </row>
    <row r="20" spans="1:13" ht="11.25" customHeight="1">
      <c r="A20" s="2"/>
      <c r="B20" s="1102" t="s">
        <v>107</v>
      </c>
      <c r="C20" s="1102"/>
      <c r="D20" s="2"/>
      <c r="E20" s="17"/>
      <c r="F20" s="39"/>
      <c r="G20" s="39"/>
      <c r="H20" s="2"/>
      <c r="I20" s="8"/>
      <c r="J20" s="8"/>
      <c r="K20" s="252"/>
      <c r="L20" s="252"/>
      <c r="M20" s="46"/>
    </row>
    <row r="21" spans="1:13" ht="11.25" customHeight="1">
      <c r="A21" s="2"/>
      <c r="B21" s="1093" t="s">
        <v>188</v>
      </c>
      <c r="C21" s="1093"/>
      <c r="D21" s="2"/>
      <c r="E21" s="17">
        <v>52</v>
      </c>
      <c r="F21" s="39">
        <v>306180</v>
      </c>
      <c r="G21" s="39">
        <v>371520</v>
      </c>
      <c r="H21" s="39">
        <v>147988</v>
      </c>
      <c r="I21" s="39">
        <v>223532</v>
      </c>
      <c r="J21" s="39">
        <v>220610</v>
      </c>
      <c r="K21" s="39">
        <v>2592</v>
      </c>
      <c r="L21" s="252">
        <v>330</v>
      </c>
      <c r="M21" s="46"/>
    </row>
    <row r="22" spans="1:13" ht="11.25" customHeight="1">
      <c r="A22" s="2"/>
      <c r="B22" s="1093" t="s">
        <v>108</v>
      </c>
      <c r="C22" s="1093"/>
      <c r="D22" s="2"/>
      <c r="E22" s="17">
        <v>34</v>
      </c>
      <c r="F22" s="39">
        <v>821500</v>
      </c>
      <c r="G22" s="39">
        <v>587104</v>
      </c>
      <c r="H22" s="39">
        <v>17641</v>
      </c>
      <c r="I22" s="39">
        <v>569462</v>
      </c>
      <c r="J22" s="39">
        <v>565258</v>
      </c>
      <c r="K22" s="39">
        <v>3602</v>
      </c>
      <c r="L22" s="39">
        <v>602</v>
      </c>
      <c r="M22" s="46"/>
    </row>
    <row r="23" spans="1:18" ht="11.25" customHeight="1">
      <c r="A23" s="2"/>
      <c r="B23" s="1093" t="s">
        <v>109</v>
      </c>
      <c r="C23" s="1093"/>
      <c r="D23" s="2"/>
      <c r="E23" s="17">
        <v>32</v>
      </c>
      <c r="F23" s="39">
        <v>470477</v>
      </c>
      <c r="G23" s="39">
        <v>540642</v>
      </c>
      <c r="H23" s="39">
        <v>102107</v>
      </c>
      <c r="I23" s="39">
        <v>438535</v>
      </c>
      <c r="J23" s="39">
        <v>408148</v>
      </c>
      <c r="K23" s="39">
        <v>25377</v>
      </c>
      <c r="L23" s="39">
        <v>5011</v>
      </c>
      <c r="M23" s="46"/>
      <c r="N23" s="46"/>
      <c r="O23" s="46"/>
      <c r="P23" s="46"/>
      <c r="Q23" s="46"/>
      <c r="R23" s="46"/>
    </row>
    <row r="24" spans="1:12" ht="9.75" customHeight="1">
      <c r="A24" s="2"/>
      <c r="B24" s="322"/>
      <c r="C24" s="322"/>
      <c r="D24" s="2"/>
      <c r="E24" s="17"/>
      <c r="F24" s="39"/>
      <c r="G24" s="39"/>
      <c r="H24" s="2"/>
      <c r="I24" s="8"/>
      <c r="J24" s="252"/>
      <c r="K24" s="252"/>
      <c r="L24" s="282"/>
    </row>
    <row r="25" spans="1:17" ht="11.25" customHeight="1">
      <c r="A25" s="1092" t="s">
        <v>14</v>
      </c>
      <c r="B25" s="1092"/>
      <c r="C25" s="1092"/>
      <c r="D25" s="20"/>
      <c r="E25" s="326">
        <v>274</v>
      </c>
      <c r="F25" s="13">
        <v>2931360</v>
      </c>
      <c r="G25" s="13">
        <v>3087516</v>
      </c>
      <c r="H25" s="13">
        <v>203191</v>
      </c>
      <c r="I25" s="13">
        <v>2884325</v>
      </c>
      <c r="J25" s="13">
        <v>2136999</v>
      </c>
      <c r="K25" s="13">
        <v>707054</v>
      </c>
      <c r="L25" s="13">
        <v>40272</v>
      </c>
      <c r="N25" s="46"/>
      <c r="O25" s="46"/>
      <c r="P25" s="46"/>
      <c r="Q25" s="46"/>
    </row>
    <row r="26" spans="1:17" ht="6" customHeight="1">
      <c r="A26" s="323"/>
      <c r="B26" s="323"/>
      <c r="C26" s="323"/>
      <c r="D26" s="20"/>
      <c r="E26" s="326"/>
      <c r="F26" s="13"/>
      <c r="G26" s="13"/>
      <c r="H26" s="13"/>
      <c r="I26" s="13"/>
      <c r="J26" s="13"/>
      <c r="K26" s="13"/>
      <c r="L26" s="13"/>
      <c r="N26" s="46"/>
      <c r="O26" s="46"/>
      <c r="P26" s="46"/>
      <c r="Q26" s="46"/>
    </row>
    <row r="27" spans="1:17" ht="9.75" customHeight="1">
      <c r="A27" s="323"/>
      <c r="B27" s="323"/>
      <c r="C27" s="339" t="s">
        <v>325</v>
      </c>
      <c r="D27" s="20"/>
      <c r="E27" s="17">
        <v>83</v>
      </c>
      <c r="F27" s="8">
        <v>2208202</v>
      </c>
      <c r="G27" s="8">
        <v>2091164</v>
      </c>
      <c r="H27" s="252" t="s">
        <v>8</v>
      </c>
      <c r="I27" s="8">
        <v>2091164</v>
      </c>
      <c r="J27" s="8">
        <v>2085414</v>
      </c>
      <c r="K27" s="8">
        <v>5750</v>
      </c>
      <c r="L27" s="252" t="s">
        <v>8</v>
      </c>
      <c r="N27" s="46"/>
      <c r="O27" s="46"/>
      <c r="P27" s="46"/>
      <c r="Q27" s="46"/>
    </row>
    <row r="28" spans="1:12" ht="6" customHeight="1">
      <c r="A28" s="2"/>
      <c r="B28" s="325"/>
      <c r="C28" s="6"/>
      <c r="D28" s="14"/>
      <c r="E28" s="17"/>
      <c r="F28" s="39"/>
      <c r="G28" s="39"/>
      <c r="H28" s="2"/>
      <c r="I28" s="8"/>
      <c r="J28" s="8"/>
      <c r="K28" s="252"/>
      <c r="L28" s="252"/>
    </row>
    <row r="29" spans="1:12" ht="11.25" customHeight="1">
      <c r="A29" s="325" t="s">
        <v>67</v>
      </c>
      <c r="B29" s="2"/>
      <c r="C29" s="6"/>
      <c r="D29" s="14"/>
      <c r="E29" s="17"/>
      <c r="F29" s="39"/>
      <c r="G29" s="39"/>
      <c r="H29" s="2"/>
      <c r="I29" s="39"/>
      <c r="J29" s="39"/>
      <c r="K29" s="39"/>
      <c r="L29" s="39"/>
    </row>
    <row r="30" spans="1:12" ht="4.5" customHeight="1">
      <c r="A30" s="2"/>
      <c r="B30" s="325"/>
      <c r="C30" s="6"/>
      <c r="D30" s="14"/>
      <c r="E30" s="17"/>
      <c r="F30" s="39"/>
      <c r="G30" s="39"/>
      <c r="H30" s="2"/>
      <c r="I30" s="8"/>
      <c r="J30" s="252"/>
      <c r="K30" s="252"/>
      <c r="L30" s="252"/>
    </row>
    <row r="31" spans="1:13" ht="11.25" customHeight="1">
      <c r="A31" s="2"/>
      <c r="B31" s="1093" t="s">
        <v>110</v>
      </c>
      <c r="C31" s="1093"/>
      <c r="D31" s="2"/>
      <c r="E31" s="17">
        <v>23</v>
      </c>
      <c r="F31" s="39">
        <v>238810</v>
      </c>
      <c r="G31" s="39">
        <v>263459</v>
      </c>
      <c r="H31" s="39">
        <v>46364</v>
      </c>
      <c r="I31" s="39">
        <v>217095</v>
      </c>
      <c r="J31" s="39">
        <v>116371</v>
      </c>
      <c r="K31" s="39">
        <v>85699</v>
      </c>
      <c r="L31" s="39">
        <v>15026</v>
      </c>
      <c r="M31" s="46"/>
    </row>
    <row r="32" spans="1:13" ht="11.25" customHeight="1">
      <c r="A32" s="2"/>
      <c r="B32" s="1093" t="s">
        <v>111</v>
      </c>
      <c r="C32" s="1093"/>
      <c r="D32" s="2"/>
      <c r="E32" s="17">
        <v>10</v>
      </c>
      <c r="F32" s="39">
        <v>286702</v>
      </c>
      <c r="G32" s="39">
        <v>293583</v>
      </c>
      <c r="H32" s="39">
        <v>38930</v>
      </c>
      <c r="I32" s="39">
        <v>254653</v>
      </c>
      <c r="J32" s="39">
        <v>229871</v>
      </c>
      <c r="K32" s="39">
        <v>24783</v>
      </c>
      <c r="L32" s="252" t="s">
        <v>8</v>
      </c>
      <c r="M32" s="46"/>
    </row>
    <row r="33" spans="1:13" ht="11.25" customHeight="1">
      <c r="A33" s="2"/>
      <c r="B33" s="1093" t="s">
        <v>112</v>
      </c>
      <c r="C33" s="1093"/>
      <c r="D33" s="2"/>
      <c r="E33" s="17">
        <v>12</v>
      </c>
      <c r="F33" s="39">
        <v>536071</v>
      </c>
      <c r="G33" s="39">
        <v>529126</v>
      </c>
      <c r="H33" s="39">
        <v>185</v>
      </c>
      <c r="I33" s="39">
        <v>528941</v>
      </c>
      <c r="J33" s="39">
        <v>442746</v>
      </c>
      <c r="K33" s="39">
        <v>86139</v>
      </c>
      <c r="L33" s="39">
        <v>57</v>
      </c>
      <c r="M33" s="46"/>
    </row>
    <row r="34" spans="1:13" ht="7.5" customHeight="1">
      <c r="A34" s="2"/>
      <c r="B34" s="273"/>
      <c r="C34" s="6"/>
      <c r="D34" s="2"/>
      <c r="E34" s="17"/>
      <c r="F34" s="39"/>
      <c r="G34" s="39"/>
      <c r="H34" s="2"/>
      <c r="I34" s="340"/>
      <c r="J34" s="247"/>
      <c r="K34" s="247"/>
      <c r="L34" s="247"/>
      <c r="M34" s="46"/>
    </row>
    <row r="35" spans="1:13" ht="11.25" customHeight="1">
      <c r="A35" s="273" t="s">
        <v>56</v>
      </c>
      <c r="B35" s="2"/>
      <c r="C35" s="6"/>
      <c r="D35" s="2"/>
      <c r="E35" s="17"/>
      <c r="F35" s="39"/>
      <c r="G35" s="39"/>
      <c r="H35" s="2"/>
      <c r="I35" s="8"/>
      <c r="J35" s="8"/>
      <c r="K35" s="252"/>
      <c r="L35" s="252"/>
      <c r="M35" s="46"/>
    </row>
    <row r="36" spans="1:13" ht="4.5" customHeight="1">
      <c r="A36" s="2"/>
      <c r="B36" s="273"/>
      <c r="C36" s="6"/>
      <c r="D36" s="2"/>
      <c r="E36" s="17"/>
      <c r="F36" s="39"/>
      <c r="G36" s="39"/>
      <c r="H36" s="2"/>
      <c r="I36" s="8"/>
      <c r="J36" s="252"/>
      <c r="K36" s="252"/>
      <c r="L36" s="252"/>
      <c r="M36" s="46"/>
    </row>
    <row r="37" spans="1:13" ht="11.25" customHeight="1">
      <c r="A37" s="2"/>
      <c r="B37" s="1093" t="s">
        <v>110</v>
      </c>
      <c r="C37" s="1093"/>
      <c r="D37" s="2"/>
      <c r="E37" s="17">
        <v>24</v>
      </c>
      <c r="F37" s="39">
        <v>207523</v>
      </c>
      <c r="G37" s="39">
        <v>237023</v>
      </c>
      <c r="H37" s="39">
        <v>17737</v>
      </c>
      <c r="I37" s="39">
        <v>219286</v>
      </c>
      <c r="J37" s="39">
        <v>195968</v>
      </c>
      <c r="K37" s="39">
        <v>21402</v>
      </c>
      <c r="L37" s="39">
        <v>1915</v>
      </c>
      <c r="M37" s="46"/>
    </row>
    <row r="38" spans="1:13" ht="11.25" customHeight="1">
      <c r="A38" s="2"/>
      <c r="B38" s="1093" t="s">
        <v>113</v>
      </c>
      <c r="C38" s="1093"/>
      <c r="D38" s="2"/>
      <c r="E38" s="17">
        <v>15</v>
      </c>
      <c r="F38" s="39">
        <v>153950</v>
      </c>
      <c r="G38" s="39">
        <v>192048</v>
      </c>
      <c r="H38" s="39">
        <v>1121</v>
      </c>
      <c r="I38" s="39">
        <v>190927</v>
      </c>
      <c r="J38" s="39">
        <v>160798</v>
      </c>
      <c r="K38" s="39">
        <v>25915</v>
      </c>
      <c r="L38" s="39">
        <v>4214</v>
      </c>
      <c r="M38" s="46"/>
    </row>
    <row r="39" spans="1:13" ht="11.25" customHeight="1">
      <c r="A39" s="2"/>
      <c r="B39" s="1093" t="s">
        <v>114</v>
      </c>
      <c r="C39" s="1093"/>
      <c r="D39" s="2"/>
      <c r="E39" s="17">
        <v>28</v>
      </c>
      <c r="F39" s="39">
        <v>90105</v>
      </c>
      <c r="G39" s="39">
        <v>138096</v>
      </c>
      <c r="H39" s="39">
        <v>13103</v>
      </c>
      <c r="I39" s="39">
        <v>124993</v>
      </c>
      <c r="J39" s="39">
        <v>124079</v>
      </c>
      <c r="K39" s="39">
        <v>914</v>
      </c>
      <c r="L39" s="18" t="s">
        <v>8</v>
      </c>
      <c r="M39" s="46"/>
    </row>
    <row r="40" spans="1:13" ht="11.25" customHeight="1">
      <c r="A40" s="2"/>
      <c r="B40" s="1093" t="s">
        <v>115</v>
      </c>
      <c r="C40" s="1093"/>
      <c r="D40" s="2"/>
      <c r="E40" s="17">
        <v>35</v>
      </c>
      <c r="F40" s="39">
        <v>364706</v>
      </c>
      <c r="G40" s="39">
        <v>363801</v>
      </c>
      <c r="H40" s="39">
        <v>16170</v>
      </c>
      <c r="I40" s="39">
        <v>347631</v>
      </c>
      <c r="J40" s="39">
        <v>180503</v>
      </c>
      <c r="K40" s="255">
        <v>155176</v>
      </c>
      <c r="L40" s="39">
        <v>11952</v>
      </c>
      <c r="M40" s="46"/>
    </row>
    <row r="41" spans="1:13" ht="11.25" customHeight="1">
      <c r="A41" s="2"/>
      <c r="B41" s="1093" t="s">
        <v>116</v>
      </c>
      <c r="C41" s="1093"/>
      <c r="D41" s="2"/>
      <c r="E41" s="17">
        <v>15</v>
      </c>
      <c r="F41" s="39">
        <v>75423</v>
      </c>
      <c r="G41" s="39">
        <v>66615</v>
      </c>
      <c r="H41" s="39">
        <v>3029</v>
      </c>
      <c r="I41" s="39">
        <v>63586</v>
      </c>
      <c r="J41" s="39">
        <v>63586</v>
      </c>
      <c r="K41" s="252" t="s">
        <v>8</v>
      </c>
      <c r="L41" s="252" t="s">
        <v>8</v>
      </c>
      <c r="M41" s="46"/>
    </row>
    <row r="42" spans="1:13" ht="11.25" customHeight="1">
      <c r="A42" s="2"/>
      <c r="B42" s="1093" t="s">
        <v>117</v>
      </c>
      <c r="C42" s="1093"/>
      <c r="D42" s="2"/>
      <c r="E42" s="17">
        <v>18</v>
      </c>
      <c r="F42" s="39">
        <v>81603</v>
      </c>
      <c r="G42" s="39">
        <v>81059</v>
      </c>
      <c r="H42" s="39">
        <v>14303</v>
      </c>
      <c r="I42" s="39">
        <v>66756</v>
      </c>
      <c r="J42" s="39">
        <v>59731</v>
      </c>
      <c r="K42" s="39">
        <v>7014</v>
      </c>
      <c r="L42" s="252">
        <v>11</v>
      </c>
      <c r="M42" s="46"/>
    </row>
    <row r="43" spans="1:13" ht="11.25" customHeight="1">
      <c r="A43" s="2"/>
      <c r="B43" s="1093" t="s">
        <v>118</v>
      </c>
      <c r="C43" s="1093"/>
      <c r="D43" s="2"/>
      <c r="E43" s="17">
        <v>42</v>
      </c>
      <c r="F43" s="39">
        <v>582312</v>
      </c>
      <c r="G43" s="39">
        <v>622921</v>
      </c>
      <c r="H43" s="39">
        <v>2425</v>
      </c>
      <c r="I43" s="39">
        <v>620496</v>
      </c>
      <c r="J43" s="39">
        <v>329433</v>
      </c>
      <c r="K43" s="39">
        <v>286626</v>
      </c>
      <c r="L43" s="39">
        <v>4438</v>
      </c>
      <c r="M43" s="46"/>
    </row>
    <row r="44" spans="1:13" ht="11.25" customHeight="1">
      <c r="A44" s="2"/>
      <c r="B44" s="1093" t="s">
        <v>111</v>
      </c>
      <c r="C44" s="1093"/>
      <c r="D44" s="2"/>
      <c r="E44" s="17">
        <v>24</v>
      </c>
      <c r="F44" s="39">
        <v>194325</v>
      </c>
      <c r="G44" s="39">
        <v>187326</v>
      </c>
      <c r="H44" s="39">
        <v>3757</v>
      </c>
      <c r="I44" s="39">
        <v>183569</v>
      </c>
      <c r="J44" s="39">
        <v>167907</v>
      </c>
      <c r="K44" s="39">
        <v>13003</v>
      </c>
      <c r="L44" s="39">
        <v>2659</v>
      </c>
      <c r="M44" s="46"/>
    </row>
    <row r="45" spans="1:13" ht="11.25" customHeight="1">
      <c r="A45" s="2"/>
      <c r="B45" s="1093" t="s">
        <v>112</v>
      </c>
      <c r="C45" s="1093"/>
      <c r="D45" s="2"/>
      <c r="E45" s="17">
        <v>28</v>
      </c>
      <c r="F45" s="39">
        <v>119831</v>
      </c>
      <c r="G45" s="39">
        <v>112459</v>
      </c>
      <c r="H45" s="39">
        <v>46067</v>
      </c>
      <c r="I45" s="39">
        <v>66392</v>
      </c>
      <c r="J45" s="39">
        <v>66008</v>
      </c>
      <c r="K45" s="252">
        <v>384</v>
      </c>
      <c r="L45" s="252" t="s">
        <v>8</v>
      </c>
      <c r="M45" s="46"/>
    </row>
    <row r="46" spans="1:12" ht="9.75" customHeight="1">
      <c r="A46" s="2"/>
      <c r="B46" s="319"/>
      <c r="C46" s="6"/>
      <c r="D46" s="2"/>
      <c r="E46" s="17"/>
      <c r="F46" s="39"/>
      <c r="G46" s="39"/>
      <c r="H46" s="2"/>
      <c r="I46" s="8"/>
      <c r="J46" s="13"/>
      <c r="K46" s="13"/>
      <c r="L46" s="13"/>
    </row>
    <row r="47" spans="1:17" ht="11.25" customHeight="1">
      <c r="A47" s="1092" t="s">
        <v>15</v>
      </c>
      <c r="B47" s="1092"/>
      <c r="C47" s="1092"/>
      <c r="D47" s="20"/>
      <c r="E47" s="326">
        <v>534</v>
      </c>
      <c r="F47" s="13">
        <v>4035064</v>
      </c>
      <c r="G47" s="13">
        <v>3937768</v>
      </c>
      <c r="H47" s="13">
        <v>1096727</v>
      </c>
      <c r="I47" s="13">
        <v>2841041</v>
      </c>
      <c r="J47" s="13">
        <v>2540523</v>
      </c>
      <c r="K47" s="13">
        <v>223087</v>
      </c>
      <c r="L47" s="13">
        <v>77432</v>
      </c>
      <c r="N47" s="46"/>
      <c r="O47" s="46"/>
      <c r="P47" s="46"/>
      <c r="Q47" s="46"/>
    </row>
    <row r="48" spans="1:17" ht="6" customHeight="1">
      <c r="A48" s="323"/>
      <c r="B48" s="323"/>
      <c r="C48" s="323"/>
      <c r="D48" s="20"/>
      <c r="E48" s="326"/>
      <c r="F48" s="13"/>
      <c r="G48" s="13"/>
      <c r="H48" s="13"/>
      <c r="I48" s="13"/>
      <c r="J48" s="13"/>
      <c r="K48" s="13"/>
      <c r="L48" s="13"/>
      <c r="N48" s="46"/>
      <c r="O48" s="46"/>
      <c r="P48" s="46"/>
      <c r="Q48" s="46"/>
    </row>
    <row r="49" spans="1:17" ht="9.75" customHeight="1">
      <c r="A49" s="323"/>
      <c r="B49" s="323"/>
      <c r="C49" s="339" t="s">
        <v>325</v>
      </c>
      <c r="D49" s="20"/>
      <c r="E49" s="17">
        <v>301</v>
      </c>
      <c r="F49" s="8">
        <v>4311241</v>
      </c>
      <c r="G49" s="8">
        <v>3989711</v>
      </c>
      <c r="H49" s="252" t="s">
        <v>8</v>
      </c>
      <c r="I49" s="8">
        <v>3989711</v>
      </c>
      <c r="J49" s="8">
        <v>3737194</v>
      </c>
      <c r="K49" s="8">
        <v>208669</v>
      </c>
      <c r="L49" s="8">
        <v>43848</v>
      </c>
      <c r="N49" s="46"/>
      <c r="O49" s="46"/>
      <c r="P49" s="46"/>
      <c r="Q49" s="46"/>
    </row>
    <row r="50" spans="1:12" ht="6" customHeight="1">
      <c r="A50" s="2"/>
      <c r="B50" s="325"/>
      <c r="C50" s="6"/>
      <c r="D50" s="14"/>
      <c r="E50" s="297"/>
      <c r="F50" s="39"/>
      <c r="G50" s="39"/>
      <c r="H50" s="2"/>
      <c r="I50" s="2"/>
      <c r="J50" s="2"/>
      <c r="K50" s="2"/>
      <c r="L50" s="2"/>
    </row>
    <row r="51" spans="1:12" ht="11.25" customHeight="1">
      <c r="A51" s="325" t="s">
        <v>67</v>
      </c>
      <c r="B51" s="2"/>
      <c r="C51" s="6"/>
      <c r="D51" s="14"/>
      <c r="E51" s="297"/>
      <c r="F51" s="39"/>
      <c r="G51" s="39"/>
      <c r="H51" s="2"/>
      <c r="I51" s="2"/>
      <c r="J51" s="2"/>
      <c r="K51" s="2"/>
      <c r="L51" s="2"/>
    </row>
    <row r="52" spans="1:12" ht="4.5" customHeight="1">
      <c r="A52" s="2"/>
      <c r="B52" s="325"/>
      <c r="C52" s="6"/>
      <c r="D52" s="14"/>
      <c r="E52" s="297"/>
      <c r="F52" s="39"/>
      <c r="G52" s="39"/>
      <c r="H52" s="2"/>
      <c r="I52" s="2"/>
      <c r="J52" s="2"/>
      <c r="K52" s="2"/>
      <c r="L52" s="2"/>
    </row>
    <row r="53" spans="1:12" ht="11.25" customHeight="1">
      <c r="A53" s="2"/>
      <c r="B53" s="1093" t="s">
        <v>119</v>
      </c>
      <c r="C53" s="1093"/>
      <c r="D53" s="2"/>
      <c r="E53" s="17">
        <v>22</v>
      </c>
      <c r="F53" s="39">
        <v>440190</v>
      </c>
      <c r="G53" s="39">
        <v>450315</v>
      </c>
      <c r="H53" s="39">
        <v>71134</v>
      </c>
      <c r="I53" s="39">
        <v>379181</v>
      </c>
      <c r="J53" s="39">
        <v>366724</v>
      </c>
      <c r="K53" s="39">
        <v>12457</v>
      </c>
      <c r="L53" s="252" t="s">
        <v>8</v>
      </c>
    </row>
    <row r="54" spans="1:12" ht="11.25" customHeight="1">
      <c r="A54" s="2"/>
      <c r="B54" s="1093" t="s">
        <v>120</v>
      </c>
      <c r="C54" s="1093"/>
      <c r="D54" s="2"/>
      <c r="E54" s="17">
        <v>13</v>
      </c>
      <c r="F54" s="39">
        <v>31104</v>
      </c>
      <c r="G54" s="39">
        <v>21975</v>
      </c>
      <c r="H54" s="39">
        <v>2392</v>
      </c>
      <c r="I54" s="39">
        <v>19584</v>
      </c>
      <c r="J54" s="39">
        <v>19584</v>
      </c>
      <c r="K54" s="252" t="s">
        <v>8</v>
      </c>
      <c r="L54" s="252" t="s">
        <v>8</v>
      </c>
    </row>
    <row r="55" spans="1:12" ht="11.25" customHeight="1">
      <c r="A55" s="2"/>
      <c r="B55" s="1093" t="s">
        <v>121</v>
      </c>
      <c r="C55" s="1093"/>
      <c r="D55" s="2"/>
      <c r="E55" s="17">
        <v>6</v>
      </c>
      <c r="F55" s="39">
        <v>186086</v>
      </c>
      <c r="G55" s="39">
        <v>186807</v>
      </c>
      <c r="H55" s="39">
        <v>33643</v>
      </c>
      <c r="I55" s="39">
        <v>153164</v>
      </c>
      <c r="J55" s="39">
        <v>131362</v>
      </c>
      <c r="K55" s="39">
        <v>17819</v>
      </c>
      <c r="L55" s="39">
        <v>3983</v>
      </c>
    </row>
    <row r="56" spans="1:13" ht="11.25" customHeight="1">
      <c r="A56" s="2"/>
      <c r="B56" s="1093" t="s">
        <v>122</v>
      </c>
      <c r="C56" s="1093"/>
      <c r="D56" s="2"/>
      <c r="E56" s="17">
        <v>14</v>
      </c>
      <c r="F56" s="39">
        <v>170063</v>
      </c>
      <c r="G56" s="39">
        <v>151963</v>
      </c>
      <c r="H56" s="39">
        <v>115570</v>
      </c>
      <c r="I56" s="39">
        <v>36393</v>
      </c>
      <c r="J56" s="39">
        <v>28967</v>
      </c>
      <c r="K56" s="39">
        <v>7426</v>
      </c>
      <c r="L56" s="252" t="s">
        <v>8</v>
      </c>
      <c r="M56" s="158"/>
    </row>
    <row r="57" spans="1:12" ht="7.5" customHeight="1">
      <c r="A57" s="2"/>
      <c r="B57" s="273"/>
      <c r="C57" s="6"/>
      <c r="D57" s="2"/>
      <c r="E57" s="17"/>
      <c r="F57" s="39"/>
      <c r="G57" s="39"/>
      <c r="H57" s="2"/>
      <c r="I57" s="8"/>
      <c r="J57" s="8"/>
      <c r="K57" s="8"/>
      <c r="L57" s="8"/>
    </row>
    <row r="58" spans="1:12" ht="11.25" customHeight="1">
      <c r="A58" s="273" t="s">
        <v>56</v>
      </c>
      <c r="B58" s="2"/>
      <c r="C58" s="6"/>
      <c r="D58" s="2"/>
      <c r="E58" s="17"/>
      <c r="F58" s="39"/>
      <c r="G58" s="39"/>
      <c r="H58" s="2"/>
      <c r="I58" s="8"/>
      <c r="J58" s="8"/>
      <c r="K58" s="8"/>
      <c r="L58" s="8"/>
    </row>
    <row r="59" spans="1:12" ht="4.5" customHeight="1">
      <c r="A59" s="2"/>
      <c r="B59" s="273"/>
      <c r="C59" s="6"/>
      <c r="D59" s="2"/>
      <c r="E59" s="17"/>
      <c r="F59" s="39"/>
      <c r="G59" s="39"/>
      <c r="H59" s="2"/>
      <c r="I59" s="39"/>
      <c r="J59" s="39"/>
      <c r="K59" s="8"/>
      <c r="L59" s="8"/>
    </row>
    <row r="60" spans="1:14" ht="11.25" customHeight="1">
      <c r="A60" s="2"/>
      <c r="B60" s="1093" t="s">
        <v>123</v>
      </c>
      <c r="C60" s="1093"/>
      <c r="D60" s="2"/>
      <c r="E60" s="17">
        <v>28</v>
      </c>
      <c r="F60" s="39">
        <v>303263</v>
      </c>
      <c r="G60" s="39">
        <v>343783</v>
      </c>
      <c r="H60" s="39">
        <v>137426</v>
      </c>
      <c r="I60" s="39">
        <v>206357</v>
      </c>
      <c r="J60" s="39">
        <v>206357</v>
      </c>
      <c r="K60" s="252" t="s">
        <v>8</v>
      </c>
      <c r="L60" s="252" t="s">
        <v>8</v>
      </c>
      <c r="N60" s="46"/>
    </row>
    <row r="61" spans="1:12" ht="11.25" customHeight="1">
      <c r="A61" s="2"/>
      <c r="B61" s="1093" t="s">
        <v>119</v>
      </c>
      <c r="C61" s="1093"/>
      <c r="D61" s="2"/>
      <c r="E61" s="17">
        <v>55</v>
      </c>
      <c r="F61" s="39">
        <v>550909</v>
      </c>
      <c r="G61" s="39">
        <v>549029</v>
      </c>
      <c r="H61" s="39">
        <v>331838</v>
      </c>
      <c r="I61" s="39">
        <v>217190</v>
      </c>
      <c r="J61" s="39">
        <v>214838</v>
      </c>
      <c r="K61" s="39">
        <v>2352</v>
      </c>
      <c r="L61" s="252" t="s">
        <v>8</v>
      </c>
    </row>
    <row r="62" spans="2:12" ht="11.25" customHeight="1">
      <c r="B62" s="1090" t="s">
        <v>124</v>
      </c>
      <c r="C62" s="1090"/>
      <c r="E62" s="17">
        <v>41</v>
      </c>
      <c r="F62" s="39">
        <v>446160</v>
      </c>
      <c r="G62" s="39">
        <v>111302</v>
      </c>
      <c r="H62" s="39">
        <v>12049</v>
      </c>
      <c r="I62" s="39">
        <v>99254</v>
      </c>
      <c r="J62" s="39">
        <v>91979</v>
      </c>
      <c r="K62" s="39">
        <v>7274</v>
      </c>
      <c r="L62" s="252" t="s">
        <v>8</v>
      </c>
    </row>
    <row r="63" spans="2:12" ht="9.75">
      <c r="B63" s="1090" t="s">
        <v>125</v>
      </c>
      <c r="C63" s="1090"/>
      <c r="E63" s="17">
        <v>75</v>
      </c>
      <c r="F63" s="39">
        <v>199666</v>
      </c>
      <c r="G63" s="39">
        <v>314860</v>
      </c>
      <c r="H63" s="39">
        <v>65030</v>
      </c>
      <c r="I63" s="39">
        <v>249830</v>
      </c>
      <c r="J63" s="39">
        <v>232878</v>
      </c>
      <c r="K63" s="39">
        <v>15632</v>
      </c>
      <c r="L63" s="39">
        <v>1320</v>
      </c>
    </row>
    <row r="64" spans="2:12" ht="9.75">
      <c r="B64" s="1090" t="s">
        <v>126</v>
      </c>
      <c r="C64" s="1090"/>
      <c r="E64" s="17">
        <v>29</v>
      </c>
      <c r="F64" s="39">
        <v>447974</v>
      </c>
      <c r="G64" s="39">
        <v>463786</v>
      </c>
      <c r="H64" s="39">
        <v>187794</v>
      </c>
      <c r="I64" s="39">
        <v>275991</v>
      </c>
      <c r="J64" s="39">
        <v>157838</v>
      </c>
      <c r="K64" s="39">
        <v>94781</v>
      </c>
      <c r="L64" s="39">
        <v>23373</v>
      </c>
    </row>
    <row r="65" spans="2:12" ht="9.75">
      <c r="B65" s="1090" t="s">
        <v>127</v>
      </c>
      <c r="C65" s="1090"/>
      <c r="E65" s="17">
        <v>11</v>
      </c>
      <c r="F65" s="39">
        <v>116180</v>
      </c>
      <c r="G65" s="39">
        <v>72798</v>
      </c>
      <c r="H65" s="39">
        <v>3775</v>
      </c>
      <c r="I65" s="39">
        <v>69023</v>
      </c>
      <c r="J65" s="39">
        <v>17109</v>
      </c>
      <c r="K65" s="39">
        <v>21394</v>
      </c>
      <c r="L65" s="39">
        <v>30520</v>
      </c>
    </row>
    <row r="66" spans="2:12" ht="9.75">
      <c r="B66" s="1090" t="s">
        <v>128</v>
      </c>
      <c r="C66" s="1090"/>
      <c r="E66" s="17">
        <v>33</v>
      </c>
      <c r="F66" s="39">
        <v>340720</v>
      </c>
      <c r="G66" s="39">
        <v>332434</v>
      </c>
      <c r="H66" s="39">
        <v>7468</v>
      </c>
      <c r="I66" s="39">
        <v>324967</v>
      </c>
      <c r="J66" s="39">
        <v>310575</v>
      </c>
      <c r="K66" s="39">
        <v>11862</v>
      </c>
      <c r="L66" s="39">
        <v>2530</v>
      </c>
    </row>
    <row r="67" spans="2:12" ht="9.75">
      <c r="B67" s="1090" t="s">
        <v>129</v>
      </c>
      <c r="C67" s="1090"/>
      <c r="E67" s="17">
        <v>53</v>
      </c>
      <c r="F67" s="39">
        <v>321346</v>
      </c>
      <c r="G67" s="39">
        <v>285902</v>
      </c>
      <c r="H67" s="39">
        <v>107895</v>
      </c>
      <c r="I67" s="39">
        <v>178007</v>
      </c>
      <c r="J67" s="39">
        <v>151401</v>
      </c>
      <c r="K67" s="39">
        <v>12666</v>
      </c>
      <c r="L67" s="39">
        <v>13940</v>
      </c>
    </row>
    <row r="68" spans="2:12" ht="9.75">
      <c r="B68" s="1090" t="s">
        <v>130</v>
      </c>
      <c r="C68" s="1090"/>
      <c r="E68" s="17">
        <v>110</v>
      </c>
      <c r="F68" s="39">
        <v>289452</v>
      </c>
      <c r="G68" s="39">
        <v>395720</v>
      </c>
      <c r="H68" s="39">
        <v>11984</v>
      </c>
      <c r="I68" s="39">
        <v>383737</v>
      </c>
      <c r="J68" s="39">
        <v>366936</v>
      </c>
      <c r="K68" s="39">
        <v>15333</v>
      </c>
      <c r="L68" s="39">
        <v>1468</v>
      </c>
    </row>
    <row r="69" spans="2:13" ht="9.75">
      <c r="B69" s="1090" t="s">
        <v>131</v>
      </c>
      <c r="C69" s="1090"/>
      <c r="E69" s="17">
        <v>44</v>
      </c>
      <c r="F69" s="39">
        <v>191954</v>
      </c>
      <c r="G69" s="39">
        <v>257095</v>
      </c>
      <c r="H69" s="39">
        <v>8731</v>
      </c>
      <c r="I69" s="39">
        <v>248364</v>
      </c>
      <c r="J69" s="39">
        <v>243974</v>
      </c>
      <c r="K69" s="255">
        <v>4091</v>
      </c>
      <c r="L69" s="252">
        <v>299</v>
      </c>
      <c r="M69" s="207"/>
    </row>
    <row r="70" ht="11.25" customHeight="1">
      <c r="A70" s="55" t="s">
        <v>7</v>
      </c>
    </row>
    <row r="71" spans="1:12" ht="14.25" customHeight="1">
      <c r="A71" s="1091" t="s">
        <v>360</v>
      </c>
      <c r="B71" s="1091"/>
      <c r="C71" s="1091"/>
      <c r="D71" s="1091"/>
      <c r="E71" s="1091"/>
      <c r="F71" s="1091"/>
      <c r="G71" s="1091"/>
      <c r="H71" s="1091"/>
      <c r="I71" s="1091"/>
      <c r="J71" s="1091"/>
      <c r="K71" s="1091"/>
      <c r="L71" s="1091"/>
    </row>
    <row r="72" spans="1:12" ht="12" customHeight="1">
      <c r="A72" s="1091"/>
      <c r="B72" s="1091"/>
      <c r="C72" s="1091"/>
      <c r="D72" s="1091"/>
      <c r="E72" s="1091"/>
      <c r="F72" s="1091"/>
      <c r="G72" s="1091"/>
      <c r="H72" s="1091"/>
      <c r="I72" s="1091"/>
      <c r="J72" s="1091"/>
      <c r="K72" s="1091"/>
      <c r="L72" s="1091"/>
    </row>
  </sheetData>
  <sheetProtection/>
  <mergeCells count="52">
    <mergeCell ref="B3:L3"/>
    <mergeCell ref="B4:L4"/>
    <mergeCell ref="A6:D12"/>
    <mergeCell ref="E6:E11"/>
    <mergeCell ref="F6:F11"/>
    <mergeCell ref="G6:G11"/>
    <mergeCell ref="H6:L6"/>
    <mergeCell ref="H7:H11"/>
    <mergeCell ref="I7:L7"/>
    <mergeCell ref="I8:I11"/>
    <mergeCell ref="J8:L8"/>
    <mergeCell ref="J9:J11"/>
    <mergeCell ref="K9:K11"/>
    <mergeCell ref="L9:L11"/>
    <mergeCell ref="F12:L12"/>
    <mergeCell ref="B16:C16"/>
    <mergeCell ref="B17:C17"/>
    <mergeCell ref="B18:C18"/>
    <mergeCell ref="B19:C19"/>
    <mergeCell ref="B20:C20"/>
    <mergeCell ref="B21:C21"/>
    <mergeCell ref="B22:C22"/>
    <mergeCell ref="B23:C23"/>
    <mergeCell ref="A25:C25"/>
    <mergeCell ref="B31:C31"/>
    <mergeCell ref="B32:C32"/>
    <mergeCell ref="B33:C33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7:C47"/>
    <mergeCell ref="B53:C53"/>
    <mergeCell ref="B54:C54"/>
    <mergeCell ref="B55:C55"/>
    <mergeCell ref="B56:C56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A71:L72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 xml:space="preserve">&amp;C 31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U1358"/>
  <sheetViews>
    <sheetView workbookViewId="0" topLeftCell="A1">
      <selection activeCell="H71" sqref="H71"/>
    </sheetView>
  </sheetViews>
  <sheetFormatPr defaultColWidth="11.421875" defaultRowHeight="12.75"/>
  <cols>
    <col min="1" max="1" width="1.57421875" style="55" customWidth="1"/>
    <col min="2" max="2" width="5.00390625" style="55" customWidth="1"/>
    <col min="3" max="3" width="22.421875" style="55" customWidth="1"/>
    <col min="4" max="4" width="0.85546875" style="55" customWidth="1"/>
    <col min="5" max="5" width="7.28125" style="55" customWidth="1"/>
    <col min="6" max="6" width="14.28125" style="55" customWidth="1"/>
    <col min="7" max="7" width="14.7109375" style="55" customWidth="1"/>
    <col min="8" max="8" width="15.00390625" style="55" customWidth="1"/>
    <col min="9" max="9" width="15.421875" style="55" customWidth="1"/>
    <col min="10" max="11" width="11.421875" style="55" customWidth="1"/>
    <col min="12" max="16384" width="11.421875" style="55" customWidth="1"/>
  </cols>
  <sheetData>
    <row r="3" spans="1:10" s="83" customFormat="1" ht="12.75">
      <c r="A3" s="1037" t="s">
        <v>434</v>
      </c>
      <c r="B3" s="1037"/>
      <c r="C3" s="1037"/>
      <c r="D3" s="1037"/>
      <c r="E3" s="1037"/>
      <c r="F3" s="1037"/>
      <c r="G3" s="1037"/>
      <c r="H3" s="1037"/>
      <c r="I3" s="1037"/>
      <c r="J3" s="15"/>
    </row>
    <row r="4" spans="1:10" s="83" customFormat="1" ht="12.75">
      <c r="A4" s="1037" t="s">
        <v>23</v>
      </c>
      <c r="B4" s="1037"/>
      <c r="C4" s="1037"/>
      <c r="D4" s="1037"/>
      <c r="E4" s="1037"/>
      <c r="F4" s="1037"/>
      <c r="G4" s="1037"/>
      <c r="H4" s="1037"/>
      <c r="I4" s="1037"/>
      <c r="J4" s="15"/>
    </row>
    <row r="5" spans="1:10" ht="9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1.25" customHeight="1">
      <c r="A6" s="1058" t="s">
        <v>432</v>
      </c>
      <c r="B6" s="1058"/>
      <c r="C6" s="1058"/>
      <c r="D6" s="1059"/>
      <c r="E6" s="1030" t="s">
        <v>433</v>
      </c>
      <c r="F6" s="1032" t="s">
        <v>270</v>
      </c>
      <c r="G6" s="1034" t="s">
        <v>1</v>
      </c>
      <c r="H6" s="1035"/>
      <c r="I6" s="1035"/>
      <c r="J6" s="9"/>
    </row>
    <row r="7" spans="1:10" ht="11.25" customHeight="1">
      <c r="A7" s="1061"/>
      <c r="B7" s="1061"/>
      <c r="C7" s="1061"/>
      <c r="D7" s="1062"/>
      <c r="E7" s="1038"/>
      <c r="F7" s="1050"/>
      <c r="G7" s="1030" t="s">
        <v>269</v>
      </c>
      <c r="H7" s="1030" t="s">
        <v>284</v>
      </c>
      <c r="I7" s="1032" t="s">
        <v>372</v>
      </c>
      <c r="J7" s="276"/>
    </row>
    <row r="8" spans="1:10" ht="11.25" customHeight="1">
      <c r="A8" s="1061"/>
      <c r="B8" s="1061"/>
      <c r="C8" s="1061"/>
      <c r="D8" s="1062"/>
      <c r="E8" s="1038"/>
      <c r="F8" s="1050"/>
      <c r="G8" s="1038"/>
      <c r="H8" s="1038"/>
      <c r="I8" s="1050"/>
      <c r="J8" s="276"/>
    </row>
    <row r="9" spans="1:10" ht="11.25" customHeight="1">
      <c r="A9" s="1061"/>
      <c r="B9" s="1061"/>
      <c r="C9" s="1061"/>
      <c r="D9" s="1062"/>
      <c r="E9" s="1038"/>
      <c r="F9" s="1050"/>
      <c r="G9" s="1038"/>
      <c r="H9" s="1038"/>
      <c r="I9" s="1050"/>
      <c r="J9" s="276"/>
    </row>
    <row r="10" spans="1:10" ht="11.25" customHeight="1">
      <c r="A10" s="1061"/>
      <c r="B10" s="1061"/>
      <c r="C10" s="1061"/>
      <c r="D10" s="1062"/>
      <c r="E10" s="1038"/>
      <c r="F10" s="1050"/>
      <c r="G10" s="1038"/>
      <c r="H10" s="1038"/>
      <c r="I10" s="1050"/>
      <c r="J10" s="276"/>
    </row>
    <row r="11" spans="1:15" ht="12" customHeight="1">
      <c r="A11" s="1061"/>
      <c r="B11" s="1061"/>
      <c r="C11" s="1061"/>
      <c r="D11" s="1062"/>
      <c r="E11" s="1038"/>
      <c r="F11" s="1050"/>
      <c r="G11" s="1038"/>
      <c r="H11" s="1038"/>
      <c r="I11" s="1050"/>
      <c r="J11" s="276"/>
      <c r="K11" s="53"/>
      <c r="L11" s="53"/>
      <c r="M11" s="53"/>
      <c r="N11" s="53"/>
      <c r="O11" s="53"/>
    </row>
    <row r="12" spans="1:15" ht="12" customHeight="1">
      <c r="A12" s="1061"/>
      <c r="B12" s="1061"/>
      <c r="C12" s="1061"/>
      <c r="D12" s="1062"/>
      <c r="E12" s="1031"/>
      <c r="F12" s="1033"/>
      <c r="G12" s="1031"/>
      <c r="H12" s="1031"/>
      <c r="I12" s="1033"/>
      <c r="J12" s="276"/>
      <c r="K12" s="53"/>
      <c r="L12" s="53"/>
      <c r="M12" s="53"/>
      <c r="N12" s="53"/>
      <c r="O12" s="53"/>
    </row>
    <row r="13" spans="1:15" ht="9.75">
      <c r="A13" s="1064"/>
      <c r="B13" s="1064"/>
      <c r="C13" s="1064"/>
      <c r="D13" s="1065"/>
      <c r="E13" s="222" t="s">
        <v>2</v>
      </c>
      <c r="F13" s="1034" t="s">
        <v>3</v>
      </c>
      <c r="G13" s="1035"/>
      <c r="H13" s="1035"/>
      <c r="I13" s="1035"/>
      <c r="J13" s="2"/>
      <c r="K13" s="53"/>
      <c r="L13" s="53"/>
      <c r="M13" s="53"/>
      <c r="N13" s="53"/>
      <c r="O13" s="53"/>
    </row>
    <row r="14" spans="1:21" ht="9.75">
      <c r="A14" s="2"/>
      <c r="B14" s="270"/>
      <c r="C14" s="270"/>
      <c r="D14" s="270"/>
      <c r="E14" s="335"/>
      <c r="F14" s="270"/>
      <c r="G14" s="270"/>
      <c r="H14" s="270"/>
      <c r="I14" s="270"/>
      <c r="J14" s="2"/>
      <c r="K14" s="52"/>
      <c r="L14" s="52"/>
      <c r="M14" s="52"/>
      <c r="N14" s="52"/>
      <c r="O14" s="52"/>
      <c r="P14" s="59"/>
      <c r="Q14" s="59"/>
      <c r="R14" s="59"/>
      <c r="S14" s="59"/>
      <c r="T14" s="59"/>
      <c r="U14" s="59"/>
    </row>
    <row r="15" spans="1:21" ht="12" customHeight="1">
      <c r="A15" s="1098" t="s">
        <v>16</v>
      </c>
      <c r="B15" s="1098"/>
      <c r="C15" s="1098"/>
      <c r="D15" s="11"/>
      <c r="E15" s="336">
        <v>2416</v>
      </c>
      <c r="F15" s="337">
        <v>13185881</v>
      </c>
      <c r="G15" s="337">
        <v>1353383</v>
      </c>
      <c r="H15" s="337">
        <v>6717417</v>
      </c>
      <c r="I15" s="337">
        <v>5115081</v>
      </c>
      <c r="J15" s="8"/>
      <c r="K15" s="113"/>
      <c r="L15" s="113"/>
      <c r="M15" s="113"/>
      <c r="N15" s="75"/>
      <c r="O15" s="118"/>
      <c r="P15" s="50"/>
      <c r="Q15" s="50"/>
      <c r="R15" s="50"/>
      <c r="S15" s="50"/>
      <c r="T15" s="50"/>
      <c r="U15" s="50"/>
    </row>
    <row r="16" spans="1:21" ht="15" customHeight="1">
      <c r="A16" s="2"/>
      <c r="B16" s="319"/>
      <c r="C16" s="2"/>
      <c r="D16" s="2"/>
      <c r="E16" s="17"/>
      <c r="F16" s="2"/>
      <c r="G16" s="2"/>
      <c r="H16" s="8"/>
      <c r="I16" s="8"/>
      <c r="J16" s="8"/>
      <c r="K16" s="52"/>
      <c r="L16" s="68"/>
      <c r="M16" s="52"/>
      <c r="N16" s="52"/>
      <c r="O16" s="119"/>
      <c r="P16" s="49"/>
      <c r="Q16" s="49"/>
      <c r="R16" s="49"/>
      <c r="S16" s="49"/>
      <c r="T16" s="49"/>
      <c r="U16" s="49"/>
    </row>
    <row r="17" spans="1:21" ht="12" customHeight="1">
      <c r="A17" s="1092" t="s">
        <v>9</v>
      </c>
      <c r="B17" s="1092"/>
      <c r="C17" s="1092"/>
      <c r="D17" s="21"/>
      <c r="E17" s="326">
        <v>648</v>
      </c>
      <c r="F17" s="13">
        <v>4630391</v>
      </c>
      <c r="G17" s="13">
        <v>555619</v>
      </c>
      <c r="H17" s="13">
        <v>2380691</v>
      </c>
      <c r="I17" s="13">
        <v>1694081</v>
      </c>
      <c r="J17" s="8"/>
      <c r="K17" s="46"/>
      <c r="L17" s="46"/>
      <c r="M17" s="46"/>
      <c r="N17" s="46"/>
      <c r="O17" s="46"/>
      <c r="P17" s="50"/>
      <c r="Q17" s="50"/>
      <c r="R17" s="50"/>
      <c r="S17" s="50"/>
      <c r="T17" s="50"/>
      <c r="U17" s="50"/>
    </row>
    <row r="18" spans="1:21" ht="9" customHeight="1">
      <c r="A18" s="2"/>
      <c r="B18" s="319"/>
      <c r="C18" s="9"/>
      <c r="D18" s="9"/>
      <c r="E18" s="17"/>
      <c r="F18" s="2"/>
      <c r="G18" s="2"/>
      <c r="H18" s="8"/>
      <c r="I18" s="8"/>
      <c r="J18" s="8"/>
      <c r="K18" s="52"/>
      <c r="L18" s="52"/>
      <c r="M18" s="52"/>
      <c r="N18" s="52"/>
      <c r="O18" s="52"/>
      <c r="P18" s="59"/>
      <c r="Q18" s="59"/>
      <c r="R18" s="59"/>
      <c r="S18" s="59"/>
      <c r="T18" s="59"/>
      <c r="U18" s="59"/>
    </row>
    <row r="19" spans="1:21" ht="12" customHeight="1">
      <c r="A19" s="319" t="s">
        <v>67</v>
      </c>
      <c r="B19" s="2"/>
      <c r="C19" s="9"/>
      <c r="D19" s="9"/>
      <c r="E19" s="17"/>
      <c r="F19" s="2"/>
      <c r="G19" s="2"/>
      <c r="H19" s="39"/>
      <c r="I19" s="39"/>
      <c r="J19" s="8"/>
      <c r="K19" s="114"/>
      <c r="L19" s="114"/>
      <c r="M19" s="114"/>
      <c r="N19" s="120"/>
      <c r="O19" s="118"/>
      <c r="P19" s="50"/>
      <c r="Q19" s="50"/>
      <c r="R19" s="47"/>
      <c r="S19" s="50"/>
      <c r="T19" s="50"/>
      <c r="U19" s="50"/>
    </row>
    <row r="20" spans="1:21" ht="9" customHeight="1">
      <c r="A20" s="2"/>
      <c r="B20" s="319"/>
      <c r="C20" s="9"/>
      <c r="D20" s="9"/>
      <c r="E20" s="17"/>
      <c r="F20" s="2"/>
      <c r="G20" s="2"/>
      <c r="H20" s="8"/>
      <c r="I20" s="252"/>
      <c r="J20" s="8"/>
      <c r="K20" s="119"/>
      <c r="L20" s="119"/>
      <c r="M20" s="119"/>
      <c r="N20" s="119"/>
      <c r="O20" s="119"/>
      <c r="P20" s="59"/>
      <c r="Q20" s="59"/>
      <c r="R20" s="59"/>
      <c r="S20" s="59"/>
      <c r="T20" s="59"/>
      <c r="U20" s="59"/>
    </row>
    <row r="21" spans="1:21" ht="12" customHeight="1">
      <c r="A21" s="2"/>
      <c r="B21" s="1093" t="s">
        <v>183</v>
      </c>
      <c r="C21" s="1093"/>
      <c r="D21" s="9"/>
      <c r="E21" s="17">
        <v>16</v>
      </c>
      <c r="F21" s="8">
        <v>88134</v>
      </c>
      <c r="G21" s="8">
        <v>30042</v>
      </c>
      <c r="H21" s="8">
        <v>46149</v>
      </c>
      <c r="I21" s="8">
        <v>11944</v>
      </c>
      <c r="J21" s="8"/>
      <c r="K21" s="114"/>
      <c r="L21" s="114"/>
      <c r="M21" s="114"/>
      <c r="N21" s="120"/>
      <c r="O21" s="118"/>
      <c r="P21" s="50"/>
      <c r="Q21" s="50"/>
      <c r="R21" s="47"/>
      <c r="S21" s="50"/>
      <c r="T21" s="50"/>
      <c r="U21" s="50"/>
    </row>
    <row r="22" spans="1:21" ht="12" customHeight="1">
      <c r="A22" s="2"/>
      <c r="B22" s="1093" t="s">
        <v>169</v>
      </c>
      <c r="C22" s="1093"/>
      <c r="D22" s="9"/>
      <c r="E22" s="17">
        <v>62</v>
      </c>
      <c r="F22" s="8">
        <v>983043</v>
      </c>
      <c r="G22" s="8">
        <v>163719</v>
      </c>
      <c r="H22" s="8">
        <v>485759</v>
      </c>
      <c r="I22" s="8">
        <v>333565</v>
      </c>
      <c r="J22" s="8"/>
      <c r="K22" s="52"/>
      <c r="L22" s="52"/>
      <c r="M22" s="52"/>
      <c r="N22" s="52"/>
      <c r="O22" s="52"/>
      <c r="P22" s="59"/>
      <c r="Q22" s="59"/>
      <c r="R22" s="59"/>
      <c r="S22" s="59"/>
      <c r="T22" s="59"/>
      <c r="U22" s="59"/>
    </row>
    <row r="23" spans="1:21" ht="12" customHeight="1">
      <c r="A23" s="2"/>
      <c r="B23" s="1093" t="s">
        <v>166</v>
      </c>
      <c r="C23" s="1093"/>
      <c r="D23" s="2"/>
      <c r="E23" s="17">
        <v>8</v>
      </c>
      <c r="F23" s="8">
        <v>36833</v>
      </c>
      <c r="G23" s="8">
        <v>70</v>
      </c>
      <c r="H23" s="8">
        <v>36671</v>
      </c>
      <c r="I23" s="8">
        <v>92</v>
      </c>
      <c r="J23" s="8"/>
      <c r="K23" s="114"/>
      <c r="L23" s="114"/>
      <c r="M23" s="114"/>
      <c r="N23" s="120"/>
      <c r="O23" s="118"/>
      <c r="P23" s="50"/>
      <c r="Q23" s="50"/>
      <c r="R23" s="47"/>
      <c r="S23" s="50"/>
      <c r="T23" s="50"/>
      <c r="U23" s="50"/>
    </row>
    <row r="24" spans="1:21" ht="9" customHeight="1">
      <c r="A24" s="2"/>
      <c r="B24" s="273"/>
      <c r="C24" s="6"/>
      <c r="D24" s="2"/>
      <c r="E24" s="17"/>
      <c r="F24" s="8"/>
      <c r="G24" s="8"/>
      <c r="H24" s="8"/>
      <c r="I24" s="8"/>
      <c r="J24" s="8"/>
      <c r="K24" s="52"/>
      <c r="L24" s="52"/>
      <c r="M24" s="52"/>
      <c r="N24" s="52"/>
      <c r="O24" s="52"/>
      <c r="P24" s="59"/>
      <c r="Q24" s="59"/>
      <c r="R24" s="59"/>
      <c r="S24" s="59"/>
      <c r="T24" s="59"/>
      <c r="U24" s="59"/>
    </row>
    <row r="25" spans="1:21" ht="12" customHeight="1">
      <c r="A25" s="273" t="s">
        <v>56</v>
      </c>
      <c r="B25" s="2"/>
      <c r="C25" s="6"/>
      <c r="D25" s="2"/>
      <c r="E25" s="17"/>
      <c r="F25" s="8"/>
      <c r="G25" s="8"/>
      <c r="H25" s="8"/>
      <c r="I25" s="8"/>
      <c r="J25" s="8"/>
      <c r="K25" s="114"/>
      <c r="L25" s="114"/>
      <c r="M25" s="114"/>
      <c r="N25" s="120"/>
      <c r="O25" s="118"/>
      <c r="P25" s="50"/>
      <c r="Q25" s="121"/>
      <c r="R25" s="121"/>
      <c r="S25" s="50"/>
      <c r="T25" s="50"/>
      <c r="U25" s="50"/>
    </row>
    <row r="26" spans="1:21" ht="9" customHeight="1">
      <c r="A26" s="2"/>
      <c r="B26" s="273"/>
      <c r="C26" s="6"/>
      <c r="D26" s="2"/>
      <c r="E26" s="17"/>
      <c r="F26" s="8"/>
      <c r="G26" s="8"/>
      <c r="H26" s="8"/>
      <c r="I26" s="8"/>
      <c r="J26" s="8"/>
      <c r="K26" s="52"/>
      <c r="L26" s="52"/>
      <c r="M26" s="52"/>
      <c r="N26" s="52"/>
      <c r="O26" s="52"/>
      <c r="P26" s="59"/>
      <c r="Q26" s="59"/>
      <c r="R26" s="59"/>
      <c r="S26" s="59"/>
      <c r="T26" s="59"/>
      <c r="U26" s="59"/>
    </row>
    <row r="27" spans="1:21" ht="12" customHeight="1">
      <c r="A27" s="2"/>
      <c r="B27" s="1093" t="s">
        <v>182</v>
      </c>
      <c r="C27" s="1093"/>
      <c r="D27" s="2"/>
      <c r="E27" s="17">
        <v>37</v>
      </c>
      <c r="F27" s="8">
        <v>315394</v>
      </c>
      <c r="G27" s="8">
        <v>38061</v>
      </c>
      <c r="H27" s="8">
        <v>239846</v>
      </c>
      <c r="I27" s="8">
        <v>37487</v>
      </c>
      <c r="J27" s="8"/>
      <c r="K27" s="114"/>
      <c r="L27" s="114"/>
      <c r="M27" s="114"/>
      <c r="N27" s="120"/>
      <c r="O27" s="118"/>
      <c r="P27" s="50"/>
      <c r="Q27" s="50"/>
      <c r="R27" s="47"/>
      <c r="S27" s="50"/>
      <c r="T27" s="50"/>
      <c r="U27" s="50"/>
    </row>
    <row r="28" spans="1:21" ht="12" customHeight="1">
      <c r="A28" s="2"/>
      <c r="B28" s="1093" t="s">
        <v>181</v>
      </c>
      <c r="C28" s="1093"/>
      <c r="D28" s="2"/>
      <c r="E28" s="17">
        <v>19</v>
      </c>
      <c r="F28" s="8">
        <v>82885</v>
      </c>
      <c r="G28" s="8">
        <v>63827</v>
      </c>
      <c r="H28" s="8">
        <v>14494</v>
      </c>
      <c r="I28" s="8">
        <v>4564</v>
      </c>
      <c r="J28" s="8"/>
      <c r="K28" s="52"/>
      <c r="L28" s="52"/>
      <c r="M28" s="52"/>
      <c r="N28" s="52"/>
      <c r="O28" s="52"/>
      <c r="P28" s="59"/>
      <c r="Q28" s="59"/>
      <c r="R28" s="59"/>
      <c r="S28" s="59"/>
      <c r="T28" s="59"/>
      <c r="U28" s="59"/>
    </row>
    <row r="29" spans="1:21" ht="12" customHeight="1">
      <c r="A29" s="2"/>
      <c r="B29" s="1093" t="s">
        <v>180</v>
      </c>
      <c r="C29" s="1093"/>
      <c r="D29" s="2"/>
      <c r="E29" s="17">
        <v>20</v>
      </c>
      <c r="F29" s="8">
        <v>69099</v>
      </c>
      <c r="G29" s="8">
        <v>39474</v>
      </c>
      <c r="H29" s="8">
        <v>14158</v>
      </c>
      <c r="I29" s="8">
        <v>15467</v>
      </c>
      <c r="J29" s="8"/>
      <c r="K29" s="114"/>
      <c r="L29" s="114"/>
      <c r="M29" s="114"/>
      <c r="N29" s="120"/>
      <c r="O29" s="118"/>
      <c r="P29" s="50"/>
      <c r="Q29" s="50"/>
      <c r="R29" s="47"/>
      <c r="S29" s="50"/>
      <c r="T29" s="50"/>
      <c r="U29" s="50"/>
    </row>
    <row r="30" spans="1:15" ht="12" customHeight="1">
      <c r="A30" s="2"/>
      <c r="B30" s="1093" t="s">
        <v>179</v>
      </c>
      <c r="C30" s="1093"/>
      <c r="D30" s="2"/>
      <c r="E30" s="17">
        <v>22</v>
      </c>
      <c r="F30" s="8">
        <v>162124</v>
      </c>
      <c r="G30" s="8">
        <v>5778</v>
      </c>
      <c r="H30" s="8">
        <v>7357</v>
      </c>
      <c r="I30" s="8">
        <v>148990</v>
      </c>
      <c r="J30" s="8"/>
      <c r="K30" s="53"/>
      <c r="L30" s="53"/>
      <c r="M30" s="53"/>
      <c r="N30" s="53"/>
      <c r="O30" s="53"/>
    </row>
    <row r="31" spans="1:10" ht="12" customHeight="1">
      <c r="A31" s="2"/>
      <c r="B31" s="1093" t="s">
        <v>178</v>
      </c>
      <c r="C31" s="1093"/>
      <c r="D31" s="2"/>
      <c r="E31" s="17">
        <v>31</v>
      </c>
      <c r="F31" s="8">
        <v>182045</v>
      </c>
      <c r="G31" s="8">
        <v>1153</v>
      </c>
      <c r="H31" s="8">
        <v>168443</v>
      </c>
      <c r="I31" s="8">
        <v>12449</v>
      </c>
      <c r="J31" s="8"/>
    </row>
    <row r="32" spans="1:10" ht="12" customHeight="1">
      <c r="A32" s="2"/>
      <c r="B32" s="1093" t="s">
        <v>177</v>
      </c>
      <c r="C32" s="1093"/>
      <c r="D32" s="2"/>
      <c r="E32" s="17">
        <v>23</v>
      </c>
      <c r="F32" s="8">
        <v>71578</v>
      </c>
      <c r="G32" s="8">
        <v>21289</v>
      </c>
      <c r="H32" s="8">
        <v>6777</v>
      </c>
      <c r="I32" s="8">
        <v>43512</v>
      </c>
      <c r="J32" s="8"/>
    </row>
    <row r="33" spans="1:10" ht="12" customHeight="1">
      <c r="A33" s="2"/>
      <c r="B33" s="1093" t="s">
        <v>176</v>
      </c>
      <c r="C33" s="1093"/>
      <c r="D33" s="2"/>
      <c r="E33" s="17">
        <v>57</v>
      </c>
      <c r="F33" s="8">
        <v>444875</v>
      </c>
      <c r="G33" s="8">
        <v>9422</v>
      </c>
      <c r="H33" s="8">
        <v>26514</v>
      </c>
      <c r="I33" s="8">
        <v>408939</v>
      </c>
      <c r="J33" s="8"/>
    </row>
    <row r="34" spans="1:11" ht="12" customHeight="1">
      <c r="A34" s="2"/>
      <c r="B34" s="1093" t="s">
        <v>175</v>
      </c>
      <c r="C34" s="1093"/>
      <c r="D34" s="2"/>
      <c r="E34" s="17">
        <v>35</v>
      </c>
      <c r="F34" s="8">
        <v>118198</v>
      </c>
      <c r="G34" s="252" t="s">
        <v>8</v>
      </c>
      <c r="H34" s="8">
        <v>65327</v>
      </c>
      <c r="I34" s="8">
        <v>52871</v>
      </c>
      <c r="J34" s="8"/>
      <c r="K34" s="58"/>
    </row>
    <row r="35" spans="1:10" ht="12" customHeight="1">
      <c r="A35" s="2"/>
      <c r="B35" s="1093" t="s">
        <v>174</v>
      </c>
      <c r="C35" s="1093"/>
      <c r="D35" s="2"/>
      <c r="E35" s="17">
        <v>17</v>
      </c>
      <c r="F35" s="8">
        <v>50805</v>
      </c>
      <c r="G35" s="8">
        <v>504</v>
      </c>
      <c r="H35" s="8">
        <v>34451</v>
      </c>
      <c r="I35" s="8">
        <v>15850</v>
      </c>
      <c r="J35" s="8"/>
    </row>
    <row r="36" spans="1:10" ht="12" customHeight="1">
      <c r="A36" s="2"/>
      <c r="B36" s="1093" t="s">
        <v>173</v>
      </c>
      <c r="C36" s="1093"/>
      <c r="D36" s="2"/>
      <c r="E36" s="17">
        <v>5</v>
      </c>
      <c r="F36" s="8">
        <v>28032</v>
      </c>
      <c r="G36" s="8">
        <v>27850</v>
      </c>
      <c r="H36" s="8">
        <v>173</v>
      </c>
      <c r="I36" s="252">
        <v>9</v>
      </c>
      <c r="J36" s="8"/>
    </row>
    <row r="37" spans="1:10" ht="12" customHeight="1">
      <c r="A37" s="2"/>
      <c r="B37" s="1093" t="s">
        <v>172</v>
      </c>
      <c r="C37" s="1093"/>
      <c r="D37" s="2"/>
      <c r="E37" s="17">
        <v>24</v>
      </c>
      <c r="F37" s="8">
        <v>111379</v>
      </c>
      <c r="G37" s="255">
        <v>956</v>
      </c>
      <c r="H37" s="8">
        <v>33271</v>
      </c>
      <c r="I37" s="8">
        <v>77151</v>
      </c>
      <c r="J37" s="8"/>
    </row>
    <row r="38" spans="1:10" ht="12" customHeight="1">
      <c r="A38" s="2"/>
      <c r="B38" s="1093" t="s">
        <v>171</v>
      </c>
      <c r="C38" s="1093"/>
      <c r="D38" s="2"/>
      <c r="E38" s="17">
        <v>8</v>
      </c>
      <c r="F38" s="8">
        <v>17056</v>
      </c>
      <c r="G38" s="8">
        <v>1306</v>
      </c>
      <c r="H38" s="8">
        <v>5533</v>
      </c>
      <c r="I38" s="8">
        <v>10217</v>
      </c>
      <c r="J38" s="8"/>
    </row>
    <row r="39" spans="1:10" ht="12" customHeight="1">
      <c r="A39" s="2"/>
      <c r="B39" s="1093" t="s">
        <v>170</v>
      </c>
      <c r="C39" s="1093"/>
      <c r="D39" s="2"/>
      <c r="E39" s="17">
        <v>33</v>
      </c>
      <c r="F39" s="8">
        <v>69660</v>
      </c>
      <c r="G39" s="8">
        <v>11230</v>
      </c>
      <c r="H39" s="8">
        <v>11935</v>
      </c>
      <c r="I39" s="8">
        <v>46494</v>
      </c>
      <c r="J39" s="8"/>
    </row>
    <row r="40" spans="1:10" ht="12" customHeight="1">
      <c r="A40" s="2"/>
      <c r="B40" s="1093" t="s">
        <v>169</v>
      </c>
      <c r="C40" s="1093"/>
      <c r="D40" s="2"/>
      <c r="E40" s="17">
        <v>29</v>
      </c>
      <c r="F40" s="8">
        <v>625415</v>
      </c>
      <c r="G40" s="8">
        <v>31192</v>
      </c>
      <c r="H40" s="8">
        <v>516252</v>
      </c>
      <c r="I40" s="8">
        <v>77971</v>
      </c>
      <c r="J40" s="8"/>
    </row>
    <row r="41" spans="1:10" ht="12" customHeight="1">
      <c r="A41" s="2"/>
      <c r="B41" s="1093" t="s">
        <v>168</v>
      </c>
      <c r="C41" s="1093"/>
      <c r="D41" s="2"/>
      <c r="E41" s="17">
        <v>21</v>
      </c>
      <c r="F41" s="8">
        <v>279897</v>
      </c>
      <c r="G41" s="8">
        <v>78</v>
      </c>
      <c r="H41" s="8">
        <v>109402</v>
      </c>
      <c r="I41" s="8">
        <v>170416</v>
      </c>
      <c r="J41" s="8"/>
    </row>
    <row r="42" spans="1:10" ht="12" customHeight="1">
      <c r="A42" s="2"/>
      <c r="B42" s="1093" t="s">
        <v>167</v>
      </c>
      <c r="C42" s="1093"/>
      <c r="D42" s="2"/>
      <c r="E42" s="17">
        <v>21</v>
      </c>
      <c r="F42" s="8">
        <v>103766</v>
      </c>
      <c r="G42" s="8">
        <v>24442</v>
      </c>
      <c r="H42" s="8">
        <v>71329</v>
      </c>
      <c r="I42" s="8">
        <v>7994</v>
      </c>
      <c r="J42" s="8"/>
    </row>
    <row r="43" spans="1:10" ht="12" customHeight="1">
      <c r="A43" s="2"/>
      <c r="B43" s="1093" t="s">
        <v>166</v>
      </c>
      <c r="C43" s="1093"/>
      <c r="D43" s="2"/>
      <c r="E43" s="17">
        <v>56</v>
      </c>
      <c r="F43" s="8">
        <v>93967</v>
      </c>
      <c r="G43" s="8">
        <v>34192</v>
      </c>
      <c r="H43" s="8">
        <v>14865</v>
      </c>
      <c r="I43" s="8">
        <v>44911</v>
      </c>
      <c r="J43" s="8"/>
    </row>
    <row r="44" spans="1:10" ht="12" customHeight="1">
      <c r="A44" s="2"/>
      <c r="B44" s="1093" t="s">
        <v>165</v>
      </c>
      <c r="C44" s="1093"/>
      <c r="D44" s="2"/>
      <c r="E44" s="17">
        <v>7</v>
      </c>
      <c r="F44" s="8">
        <v>12823</v>
      </c>
      <c r="G44" s="252" t="s">
        <v>8</v>
      </c>
      <c r="H44" s="8">
        <v>1996</v>
      </c>
      <c r="I44" s="8">
        <v>10828</v>
      </c>
      <c r="J44" s="8"/>
    </row>
    <row r="45" spans="1:10" ht="12" customHeight="1">
      <c r="A45" s="2"/>
      <c r="B45" s="1093" t="s">
        <v>164</v>
      </c>
      <c r="C45" s="1093"/>
      <c r="D45" s="2"/>
      <c r="E45" s="17">
        <v>67</v>
      </c>
      <c r="F45" s="8">
        <v>166333</v>
      </c>
      <c r="G45" s="8">
        <v>20150</v>
      </c>
      <c r="H45" s="8">
        <v>115112</v>
      </c>
      <c r="I45" s="8">
        <v>31071</v>
      </c>
      <c r="J45" s="8"/>
    </row>
    <row r="46" spans="1:10" ht="12" customHeight="1">
      <c r="A46" s="2"/>
      <c r="B46" s="1093" t="s">
        <v>163</v>
      </c>
      <c r="C46" s="1093"/>
      <c r="D46" s="2"/>
      <c r="E46" s="17">
        <v>30</v>
      </c>
      <c r="F46" s="8">
        <v>517051</v>
      </c>
      <c r="G46" s="8">
        <v>30884</v>
      </c>
      <c r="H46" s="8">
        <v>354878</v>
      </c>
      <c r="I46" s="8">
        <v>131289</v>
      </c>
      <c r="J46" s="8"/>
    </row>
    <row r="47" spans="1:10" ht="12" customHeight="1">
      <c r="A47" s="2"/>
      <c r="B47" s="319"/>
      <c r="C47" s="2"/>
      <c r="D47" s="2"/>
      <c r="E47" s="329"/>
      <c r="F47" s="39"/>
      <c r="G47" s="9"/>
      <c r="H47" s="39"/>
      <c r="I47" s="39"/>
      <c r="J47" s="8"/>
    </row>
    <row r="48" spans="1:14" ht="12" customHeight="1">
      <c r="A48" s="1092" t="s">
        <v>10</v>
      </c>
      <c r="B48" s="1092"/>
      <c r="C48" s="1092"/>
      <c r="D48" s="20"/>
      <c r="E48" s="326">
        <v>352</v>
      </c>
      <c r="F48" s="13">
        <v>705999</v>
      </c>
      <c r="G48" s="13">
        <v>48393</v>
      </c>
      <c r="H48" s="13">
        <v>321503</v>
      </c>
      <c r="I48" s="13">
        <v>336103</v>
      </c>
      <c r="J48" s="8"/>
      <c r="K48" s="46"/>
      <c r="L48" s="46"/>
      <c r="M48" s="46"/>
      <c r="N48" s="46"/>
    </row>
    <row r="49" spans="1:10" ht="7.5" customHeight="1">
      <c r="A49" s="2"/>
      <c r="B49" s="325"/>
      <c r="C49" s="14"/>
      <c r="D49" s="14"/>
      <c r="E49" s="17"/>
      <c r="F49" s="39"/>
      <c r="G49" s="9"/>
      <c r="H49" s="39"/>
      <c r="I49" s="39"/>
      <c r="J49" s="8"/>
    </row>
    <row r="50" spans="1:10" ht="12" customHeight="1">
      <c r="A50" s="325" t="s">
        <v>67</v>
      </c>
      <c r="B50" s="2"/>
      <c r="C50" s="14"/>
      <c r="D50" s="14"/>
      <c r="E50" s="17"/>
      <c r="F50" s="39"/>
      <c r="G50" s="9"/>
      <c r="H50" s="39"/>
      <c r="I50" s="176"/>
      <c r="J50" s="8"/>
    </row>
    <row r="51" spans="1:10" ht="4.5" customHeight="1">
      <c r="A51" s="2"/>
      <c r="B51" s="325"/>
      <c r="C51" s="14"/>
      <c r="D51" s="14"/>
      <c r="E51" s="17"/>
      <c r="F51" s="39"/>
      <c r="G51" s="9"/>
      <c r="H51" s="39"/>
      <c r="I51" s="39"/>
      <c r="J51" s="8"/>
    </row>
    <row r="52" spans="1:10" ht="12" customHeight="1">
      <c r="A52" s="2"/>
      <c r="B52" s="1093" t="s">
        <v>158</v>
      </c>
      <c r="C52" s="1093"/>
      <c r="D52" s="2"/>
      <c r="E52" s="17">
        <v>11</v>
      </c>
      <c r="F52" s="8">
        <v>95493</v>
      </c>
      <c r="G52" s="8">
        <v>37890</v>
      </c>
      <c r="H52" s="8">
        <v>14723</v>
      </c>
      <c r="I52" s="8">
        <v>42880</v>
      </c>
      <c r="J52" s="8"/>
    </row>
    <row r="53" spans="1:10" ht="12" customHeight="1">
      <c r="A53" s="2"/>
      <c r="B53" s="1093" t="s">
        <v>157</v>
      </c>
      <c r="C53" s="1093"/>
      <c r="D53" s="2"/>
      <c r="E53" s="17">
        <v>5</v>
      </c>
      <c r="F53" s="8">
        <v>35187</v>
      </c>
      <c r="G53" s="8">
        <v>1452</v>
      </c>
      <c r="H53" s="8">
        <v>313</v>
      </c>
      <c r="I53" s="8">
        <v>33422</v>
      </c>
      <c r="J53" s="8"/>
    </row>
    <row r="54" spans="1:10" ht="12" customHeight="1">
      <c r="A54" s="2"/>
      <c r="B54" s="1093" t="s">
        <v>162</v>
      </c>
      <c r="C54" s="1093"/>
      <c r="D54" s="2"/>
      <c r="E54" s="17">
        <v>10</v>
      </c>
      <c r="F54" s="8">
        <v>56712</v>
      </c>
      <c r="G54" s="8">
        <v>26</v>
      </c>
      <c r="H54" s="8">
        <v>53029</v>
      </c>
      <c r="I54" s="8">
        <v>3657</v>
      </c>
      <c r="J54" s="8"/>
    </row>
    <row r="55" spans="1:10" ht="7.5" customHeight="1">
      <c r="A55" s="2"/>
      <c r="B55" s="273"/>
      <c r="C55" s="6"/>
      <c r="D55" s="2"/>
      <c r="E55" s="17"/>
      <c r="F55" s="8"/>
      <c r="G55" s="8"/>
      <c r="H55" s="8"/>
      <c r="I55" s="8"/>
      <c r="J55" s="8"/>
    </row>
    <row r="56" spans="1:10" ht="12" customHeight="1">
      <c r="A56" s="273" t="s">
        <v>56</v>
      </c>
      <c r="B56" s="2"/>
      <c r="C56" s="6"/>
      <c r="D56" s="2"/>
      <c r="E56" s="17"/>
      <c r="F56" s="8"/>
      <c r="G56" s="8"/>
      <c r="H56" s="8"/>
      <c r="I56" s="8"/>
      <c r="J56" s="8"/>
    </row>
    <row r="57" spans="1:10" ht="4.5" customHeight="1">
      <c r="A57" s="2"/>
      <c r="B57" s="273"/>
      <c r="C57" s="6"/>
      <c r="D57" s="2"/>
      <c r="E57" s="17"/>
      <c r="F57" s="8"/>
      <c r="G57" s="8"/>
      <c r="H57" s="8"/>
      <c r="I57" s="8"/>
      <c r="J57" s="8"/>
    </row>
    <row r="58" spans="1:10" ht="9.75">
      <c r="A58" s="2"/>
      <c r="B58" s="1093" t="s">
        <v>161</v>
      </c>
      <c r="C58" s="1093"/>
      <c r="D58" s="2"/>
      <c r="E58" s="17">
        <v>14</v>
      </c>
      <c r="F58" s="8">
        <v>68119</v>
      </c>
      <c r="G58" s="8">
        <v>1328</v>
      </c>
      <c r="H58" s="8">
        <v>60539</v>
      </c>
      <c r="I58" s="8">
        <v>6252</v>
      </c>
      <c r="J58" s="8"/>
    </row>
    <row r="59" spans="1:10" ht="9.75">
      <c r="A59" s="2"/>
      <c r="B59" s="1093" t="s">
        <v>160</v>
      </c>
      <c r="C59" s="1093"/>
      <c r="D59" s="2"/>
      <c r="E59" s="17">
        <v>27</v>
      </c>
      <c r="F59" s="8">
        <v>10986</v>
      </c>
      <c r="G59" s="8">
        <v>243</v>
      </c>
      <c r="H59" s="8">
        <v>2989</v>
      </c>
      <c r="I59" s="8">
        <v>7754</v>
      </c>
      <c r="J59" s="8"/>
    </row>
    <row r="60" spans="1:10" ht="9.75">
      <c r="A60" s="2"/>
      <c r="B60" s="1093" t="s">
        <v>159</v>
      </c>
      <c r="C60" s="1093"/>
      <c r="D60" s="2"/>
      <c r="E60" s="17">
        <v>28</v>
      </c>
      <c r="F60" s="8">
        <v>102998</v>
      </c>
      <c r="G60" s="8">
        <v>3020</v>
      </c>
      <c r="H60" s="8">
        <v>33801</v>
      </c>
      <c r="I60" s="8">
        <v>66177</v>
      </c>
      <c r="J60" s="8"/>
    </row>
    <row r="61" spans="1:10" ht="9.75">
      <c r="A61" s="2"/>
      <c r="B61" s="1093" t="s">
        <v>158</v>
      </c>
      <c r="C61" s="1093"/>
      <c r="D61" s="2"/>
      <c r="E61" s="17">
        <v>49</v>
      </c>
      <c r="F61" s="8">
        <v>125485</v>
      </c>
      <c r="G61" s="8">
        <v>43</v>
      </c>
      <c r="H61" s="8">
        <v>71018</v>
      </c>
      <c r="I61" s="8">
        <v>54424</v>
      </c>
      <c r="J61" s="8"/>
    </row>
    <row r="62" spans="2:10" ht="9.75">
      <c r="B62" s="1090" t="s">
        <v>157</v>
      </c>
      <c r="C62" s="1090"/>
      <c r="E62" s="17">
        <v>69</v>
      </c>
      <c r="F62" s="8">
        <v>74990</v>
      </c>
      <c r="G62" s="8">
        <v>2862</v>
      </c>
      <c r="H62" s="8">
        <v>40509</v>
      </c>
      <c r="I62" s="8">
        <v>31619</v>
      </c>
      <c r="J62" s="46"/>
    </row>
    <row r="63" spans="2:10" ht="9.75">
      <c r="B63" s="1090" t="s">
        <v>156</v>
      </c>
      <c r="C63" s="1090"/>
      <c r="E63" s="17">
        <v>32</v>
      </c>
      <c r="F63" s="8">
        <v>35466</v>
      </c>
      <c r="G63" s="8">
        <v>445</v>
      </c>
      <c r="H63" s="8">
        <v>9395</v>
      </c>
      <c r="I63" s="8">
        <v>25626</v>
      </c>
      <c r="J63" s="46"/>
    </row>
    <row r="64" spans="2:10" ht="9.75">
      <c r="B64" s="1090" t="s">
        <v>155</v>
      </c>
      <c r="C64" s="1090"/>
      <c r="E64" s="17">
        <v>39</v>
      </c>
      <c r="F64" s="8">
        <v>14437</v>
      </c>
      <c r="G64" s="8">
        <v>955</v>
      </c>
      <c r="H64" s="8">
        <v>4234</v>
      </c>
      <c r="I64" s="8">
        <v>9247</v>
      </c>
      <c r="J64" s="46"/>
    </row>
    <row r="65" spans="2:10" ht="9.75">
      <c r="B65" s="1090" t="s">
        <v>154</v>
      </c>
      <c r="C65" s="1090"/>
      <c r="E65" s="17">
        <v>13</v>
      </c>
      <c r="F65" s="8">
        <v>35148</v>
      </c>
      <c r="G65" s="252">
        <v>55</v>
      </c>
      <c r="H65" s="8">
        <v>17605</v>
      </c>
      <c r="I65" s="8">
        <v>17488</v>
      </c>
      <c r="J65" s="46"/>
    </row>
    <row r="66" spans="2:10" ht="9.75">
      <c r="B66" s="1090" t="s">
        <v>153</v>
      </c>
      <c r="C66" s="1090"/>
      <c r="E66" s="17">
        <v>55</v>
      </c>
      <c r="F66" s="8">
        <v>50979</v>
      </c>
      <c r="G66" s="8">
        <v>74</v>
      </c>
      <c r="H66" s="8">
        <v>13347</v>
      </c>
      <c r="I66" s="8">
        <v>37558</v>
      </c>
      <c r="J66" s="203"/>
    </row>
    <row r="67" spans="1:9" ht="11.25" customHeight="1">
      <c r="A67" s="59" t="s">
        <v>7</v>
      </c>
      <c r="D67" s="59"/>
      <c r="E67" s="163"/>
      <c r="F67" s="163"/>
      <c r="G67" s="163"/>
      <c r="H67" s="163"/>
      <c r="I67" s="163"/>
    </row>
    <row r="68" spans="1:9" ht="14.25" customHeight="1">
      <c r="A68" s="1103" t="s">
        <v>297</v>
      </c>
      <c r="B68" s="1103"/>
      <c r="C68" s="1103"/>
      <c r="D68" s="1103"/>
      <c r="E68" s="1103"/>
      <c r="F68" s="1103"/>
      <c r="G68" s="1103"/>
      <c r="H68" s="1103"/>
      <c r="I68" s="1103"/>
    </row>
    <row r="69" spans="1:9" ht="10.5" customHeight="1">
      <c r="A69" s="1103"/>
      <c r="B69" s="1103"/>
      <c r="C69" s="1103"/>
      <c r="D69" s="1103"/>
      <c r="E69" s="1103"/>
      <c r="F69" s="1103"/>
      <c r="G69" s="1103"/>
      <c r="H69" s="1103"/>
      <c r="I69" s="1103"/>
    </row>
    <row r="70" spans="2:9" ht="9.75">
      <c r="B70" s="53"/>
      <c r="C70" s="53"/>
      <c r="D70" s="53"/>
      <c r="E70" s="53"/>
      <c r="F70" s="53"/>
      <c r="G70" s="53"/>
      <c r="H70" s="53"/>
      <c r="I70" s="53"/>
    </row>
    <row r="71" spans="2:9" ht="9.75">
      <c r="B71" s="53"/>
      <c r="C71" s="53"/>
      <c r="D71" s="53"/>
      <c r="E71" s="53"/>
      <c r="F71" s="53"/>
      <c r="G71" s="53"/>
      <c r="H71" s="53"/>
      <c r="I71" s="53"/>
    </row>
    <row r="72" spans="2:9" ht="9.75">
      <c r="B72" s="53"/>
      <c r="C72" s="53"/>
      <c r="D72" s="53"/>
      <c r="E72" s="53"/>
      <c r="F72" s="53"/>
      <c r="G72" s="53"/>
      <c r="H72" s="53"/>
      <c r="I72" s="53"/>
    </row>
    <row r="73" spans="2:9" ht="9.75">
      <c r="B73" s="53"/>
      <c r="C73" s="53"/>
      <c r="D73" s="53"/>
      <c r="E73" s="53"/>
      <c r="F73" s="53"/>
      <c r="G73" s="53"/>
      <c r="H73" s="53"/>
      <c r="I73" s="53"/>
    </row>
    <row r="74" spans="2:9" ht="9.75">
      <c r="B74" s="53"/>
      <c r="C74" s="53"/>
      <c r="D74" s="53"/>
      <c r="E74" s="53"/>
      <c r="F74" s="53"/>
      <c r="G74" s="53"/>
      <c r="H74" s="53"/>
      <c r="I74" s="53"/>
    </row>
    <row r="75" spans="2:9" ht="9.75">
      <c r="B75" s="53"/>
      <c r="C75" s="53"/>
      <c r="D75" s="53"/>
      <c r="E75" s="53"/>
      <c r="F75" s="53"/>
      <c r="G75" s="53"/>
      <c r="H75" s="53"/>
      <c r="I75" s="53"/>
    </row>
    <row r="76" spans="2:9" ht="9.75">
      <c r="B76" s="53"/>
      <c r="C76" s="53"/>
      <c r="D76" s="53"/>
      <c r="E76" s="53"/>
      <c r="F76" s="53"/>
      <c r="G76" s="53"/>
      <c r="H76" s="53"/>
      <c r="I76" s="53"/>
    </row>
    <row r="77" spans="2:9" ht="9.75">
      <c r="B77" s="53"/>
      <c r="C77" s="53"/>
      <c r="D77" s="53"/>
      <c r="E77" s="53"/>
      <c r="F77" s="53"/>
      <c r="G77" s="53"/>
      <c r="H77" s="53"/>
      <c r="I77" s="53"/>
    </row>
    <row r="78" spans="2:9" ht="9.75">
      <c r="B78" s="53"/>
      <c r="C78" s="53"/>
      <c r="D78" s="53"/>
      <c r="E78" s="53"/>
      <c r="F78" s="53"/>
      <c r="G78" s="53"/>
      <c r="H78" s="53"/>
      <c r="I78" s="53"/>
    </row>
    <row r="79" spans="2:9" ht="9.75">
      <c r="B79" s="53"/>
      <c r="C79" s="53"/>
      <c r="D79" s="53"/>
      <c r="E79" s="53"/>
      <c r="F79" s="53"/>
      <c r="G79" s="53"/>
      <c r="H79" s="53"/>
      <c r="I79" s="53"/>
    </row>
    <row r="80" spans="2:9" ht="9.75">
      <c r="B80" s="53"/>
      <c r="C80" s="53"/>
      <c r="D80" s="53"/>
      <c r="E80" s="53"/>
      <c r="F80" s="53"/>
      <c r="G80" s="53"/>
      <c r="H80" s="53"/>
      <c r="I80" s="53"/>
    </row>
    <row r="81" spans="2:9" ht="9.75">
      <c r="B81" s="53"/>
      <c r="C81" s="53"/>
      <c r="D81" s="53"/>
      <c r="E81" s="53"/>
      <c r="F81" s="53"/>
      <c r="G81" s="53"/>
      <c r="H81" s="53"/>
      <c r="I81" s="53"/>
    </row>
    <row r="82" spans="2:9" ht="9.75">
      <c r="B82" s="53"/>
      <c r="C82" s="53"/>
      <c r="D82" s="53"/>
      <c r="E82" s="53"/>
      <c r="F82" s="53"/>
      <c r="G82" s="53"/>
      <c r="H82" s="53"/>
      <c r="I82" s="53"/>
    </row>
    <row r="83" spans="2:9" ht="9.75">
      <c r="B83" s="53"/>
      <c r="C83" s="53"/>
      <c r="D83" s="53"/>
      <c r="E83" s="53"/>
      <c r="F83" s="53"/>
      <c r="G83" s="53"/>
      <c r="H83" s="53"/>
      <c r="I83" s="53"/>
    </row>
    <row r="84" spans="2:9" ht="9.75">
      <c r="B84" s="53"/>
      <c r="C84" s="53"/>
      <c r="D84" s="53"/>
      <c r="E84" s="53"/>
      <c r="F84" s="53"/>
      <c r="G84" s="53"/>
      <c r="H84" s="53"/>
      <c r="I84" s="53"/>
    </row>
    <row r="85" spans="2:9" ht="9.75">
      <c r="B85" s="53"/>
      <c r="C85" s="53"/>
      <c r="D85" s="53"/>
      <c r="E85" s="53"/>
      <c r="F85" s="53"/>
      <c r="G85" s="53"/>
      <c r="H85" s="53"/>
      <c r="I85" s="53"/>
    </row>
    <row r="86" spans="2:9" ht="9.75">
      <c r="B86" s="53"/>
      <c r="C86" s="53"/>
      <c r="D86" s="53"/>
      <c r="E86" s="53"/>
      <c r="F86" s="53"/>
      <c r="G86" s="53"/>
      <c r="H86" s="53"/>
      <c r="I86" s="53"/>
    </row>
    <row r="87" spans="2:9" ht="9.75">
      <c r="B87" s="53"/>
      <c r="C87" s="53"/>
      <c r="D87" s="53"/>
      <c r="E87" s="53"/>
      <c r="F87" s="53"/>
      <c r="G87" s="53"/>
      <c r="H87" s="53"/>
      <c r="I87" s="53"/>
    </row>
    <row r="88" spans="2:9" ht="9.75">
      <c r="B88" s="53"/>
      <c r="C88" s="53"/>
      <c r="D88" s="53"/>
      <c r="E88" s="53"/>
      <c r="F88" s="53"/>
      <c r="G88" s="53"/>
      <c r="H88" s="53"/>
      <c r="I88" s="53"/>
    </row>
    <row r="89" spans="2:9" ht="9.75">
      <c r="B89" s="53"/>
      <c r="C89" s="53"/>
      <c r="D89" s="53"/>
      <c r="E89" s="53"/>
      <c r="F89" s="53"/>
      <c r="G89" s="53"/>
      <c r="H89" s="53"/>
      <c r="I89" s="53"/>
    </row>
    <row r="90" spans="2:9" ht="9.75">
      <c r="B90" s="53"/>
      <c r="C90" s="53"/>
      <c r="D90" s="53"/>
      <c r="E90" s="53"/>
      <c r="F90" s="53"/>
      <c r="G90" s="53"/>
      <c r="H90" s="53"/>
      <c r="I90" s="53"/>
    </row>
    <row r="91" spans="2:9" ht="9.75">
      <c r="B91" s="53"/>
      <c r="C91" s="53"/>
      <c r="D91" s="53"/>
      <c r="E91" s="53"/>
      <c r="F91" s="53"/>
      <c r="G91" s="53"/>
      <c r="H91" s="53"/>
      <c r="I91" s="53"/>
    </row>
    <row r="92" spans="2:9" ht="9.75">
      <c r="B92" s="53"/>
      <c r="C92" s="53"/>
      <c r="D92" s="53"/>
      <c r="E92" s="53"/>
      <c r="F92" s="53"/>
      <c r="G92" s="53"/>
      <c r="H92" s="53"/>
      <c r="I92" s="53"/>
    </row>
    <row r="93" spans="2:9" ht="9.75">
      <c r="B93" s="53"/>
      <c r="C93" s="53"/>
      <c r="D93" s="53"/>
      <c r="E93" s="53"/>
      <c r="F93" s="53"/>
      <c r="G93" s="53"/>
      <c r="H93" s="53"/>
      <c r="I93" s="53"/>
    </row>
    <row r="94" spans="2:9" ht="9.75">
      <c r="B94" s="53"/>
      <c r="C94" s="53"/>
      <c r="D94" s="53"/>
      <c r="E94" s="53"/>
      <c r="F94" s="53"/>
      <c r="G94" s="53"/>
      <c r="H94" s="53"/>
      <c r="I94" s="53"/>
    </row>
    <row r="95" spans="2:9" ht="9.75">
      <c r="B95" s="53"/>
      <c r="C95" s="53"/>
      <c r="D95" s="53"/>
      <c r="E95" s="53"/>
      <c r="F95" s="53"/>
      <c r="G95" s="53"/>
      <c r="H95" s="53"/>
      <c r="I95" s="53"/>
    </row>
    <row r="96" spans="2:9" ht="9.75">
      <c r="B96" s="53"/>
      <c r="C96" s="53"/>
      <c r="D96" s="53"/>
      <c r="E96" s="53"/>
      <c r="F96" s="53"/>
      <c r="G96" s="53"/>
      <c r="H96" s="53"/>
      <c r="I96" s="53"/>
    </row>
    <row r="97" spans="2:9" ht="9.75">
      <c r="B97" s="53"/>
      <c r="C97" s="53"/>
      <c r="D97" s="53"/>
      <c r="E97" s="53"/>
      <c r="F97" s="53"/>
      <c r="G97" s="53"/>
      <c r="H97" s="53"/>
      <c r="I97" s="53"/>
    </row>
    <row r="98" spans="2:9" ht="9.75">
      <c r="B98" s="53"/>
      <c r="C98" s="53"/>
      <c r="D98" s="53"/>
      <c r="E98" s="53"/>
      <c r="F98" s="53"/>
      <c r="G98" s="53"/>
      <c r="H98" s="53"/>
      <c r="I98" s="53"/>
    </row>
    <row r="99" spans="2:9" ht="9.75">
      <c r="B99" s="53"/>
      <c r="C99" s="53"/>
      <c r="D99" s="53"/>
      <c r="E99" s="53"/>
      <c r="F99" s="53"/>
      <c r="G99" s="53"/>
      <c r="H99" s="53"/>
      <c r="I99" s="53"/>
    </row>
    <row r="100" spans="2:9" ht="9.75">
      <c r="B100" s="53"/>
      <c r="C100" s="53"/>
      <c r="D100" s="53"/>
      <c r="E100" s="53"/>
      <c r="F100" s="53"/>
      <c r="G100" s="53"/>
      <c r="H100" s="53"/>
      <c r="I100" s="53"/>
    </row>
    <row r="101" spans="2:9" ht="9.75">
      <c r="B101" s="53"/>
      <c r="C101" s="53"/>
      <c r="D101" s="53"/>
      <c r="E101" s="53"/>
      <c r="F101" s="53"/>
      <c r="G101" s="53"/>
      <c r="H101" s="53"/>
      <c r="I101" s="53"/>
    </row>
    <row r="102" spans="2:9" ht="9.75">
      <c r="B102" s="53"/>
      <c r="C102" s="53"/>
      <c r="D102" s="53"/>
      <c r="E102" s="53"/>
      <c r="F102" s="53"/>
      <c r="G102" s="53"/>
      <c r="H102" s="53"/>
      <c r="I102" s="53"/>
    </row>
    <row r="103" spans="2:9" ht="9.75">
      <c r="B103" s="53"/>
      <c r="C103" s="53"/>
      <c r="D103" s="53"/>
      <c r="E103" s="53"/>
      <c r="F103" s="53"/>
      <c r="G103" s="53"/>
      <c r="H103" s="53"/>
      <c r="I103" s="53"/>
    </row>
    <row r="104" spans="2:9" ht="9.75">
      <c r="B104" s="53"/>
      <c r="C104" s="53"/>
      <c r="D104" s="53"/>
      <c r="E104" s="53"/>
      <c r="F104" s="53"/>
      <c r="G104" s="53"/>
      <c r="H104" s="53"/>
      <c r="I104" s="53"/>
    </row>
    <row r="105" spans="2:9" ht="9.75">
      <c r="B105" s="53"/>
      <c r="C105" s="53"/>
      <c r="D105" s="53"/>
      <c r="E105" s="53"/>
      <c r="F105" s="53"/>
      <c r="G105" s="53"/>
      <c r="H105" s="53"/>
      <c r="I105" s="53"/>
    </row>
    <row r="106" spans="2:9" ht="9.75">
      <c r="B106" s="53"/>
      <c r="C106" s="53"/>
      <c r="D106" s="53"/>
      <c r="E106" s="53"/>
      <c r="F106" s="53"/>
      <c r="G106" s="53"/>
      <c r="H106" s="53"/>
      <c r="I106" s="53"/>
    </row>
    <row r="107" spans="2:9" ht="9.75">
      <c r="B107" s="53"/>
      <c r="C107" s="53"/>
      <c r="D107" s="53"/>
      <c r="E107" s="53"/>
      <c r="F107" s="53"/>
      <c r="G107" s="53"/>
      <c r="H107" s="53"/>
      <c r="I107" s="53"/>
    </row>
    <row r="108" spans="2:9" ht="9.75">
      <c r="B108" s="53"/>
      <c r="C108" s="53"/>
      <c r="D108" s="53"/>
      <c r="E108" s="53"/>
      <c r="F108" s="53"/>
      <c r="G108" s="53"/>
      <c r="H108" s="53"/>
      <c r="I108" s="53"/>
    </row>
    <row r="109" spans="2:9" ht="9.75">
      <c r="B109" s="53"/>
      <c r="C109" s="53"/>
      <c r="D109" s="53"/>
      <c r="E109" s="53"/>
      <c r="F109" s="53"/>
      <c r="G109" s="53"/>
      <c r="H109" s="53"/>
      <c r="I109" s="53"/>
    </row>
    <row r="110" spans="2:9" ht="9.75">
      <c r="B110" s="53"/>
      <c r="C110" s="53"/>
      <c r="D110" s="53"/>
      <c r="E110" s="53"/>
      <c r="F110" s="53"/>
      <c r="G110" s="53"/>
      <c r="H110" s="53"/>
      <c r="I110" s="53"/>
    </row>
    <row r="111" spans="2:9" ht="9.75">
      <c r="B111" s="53"/>
      <c r="C111" s="53"/>
      <c r="D111" s="53"/>
      <c r="E111" s="53"/>
      <c r="F111" s="53"/>
      <c r="G111" s="53"/>
      <c r="H111" s="53"/>
      <c r="I111" s="53"/>
    </row>
    <row r="112" spans="2:9" ht="9.75">
      <c r="B112" s="53"/>
      <c r="C112" s="53"/>
      <c r="D112" s="53"/>
      <c r="E112" s="53"/>
      <c r="F112" s="53"/>
      <c r="G112" s="53"/>
      <c r="H112" s="53"/>
      <c r="I112" s="53"/>
    </row>
    <row r="113" spans="2:9" ht="9.75">
      <c r="B113" s="53"/>
      <c r="C113" s="53"/>
      <c r="D113" s="53"/>
      <c r="E113" s="53"/>
      <c r="F113" s="53"/>
      <c r="G113" s="53"/>
      <c r="H113" s="53"/>
      <c r="I113" s="53"/>
    </row>
    <row r="114" spans="2:9" ht="9.75">
      <c r="B114" s="53"/>
      <c r="C114" s="53"/>
      <c r="D114" s="53"/>
      <c r="E114" s="53"/>
      <c r="F114" s="53"/>
      <c r="G114" s="53"/>
      <c r="H114" s="53"/>
      <c r="I114" s="53"/>
    </row>
    <row r="115" spans="2:9" ht="9.75">
      <c r="B115" s="53"/>
      <c r="C115" s="53"/>
      <c r="D115" s="53"/>
      <c r="E115" s="53"/>
      <c r="F115" s="53"/>
      <c r="G115" s="53"/>
      <c r="H115" s="53"/>
      <c r="I115" s="53"/>
    </row>
    <row r="116" spans="2:9" ht="9.75">
      <c r="B116" s="53"/>
      <c r="C116" s="53"/>
      <c r="D116" s="53"/>
      <c r="E116" s="53"/>
      <c r="F116" s="53"/>
      <c r="G116" s="53"/>
      <c r="H116" s="53"/>
      <c r="I116" s="53"/>
    </row>
    <row r="117" spans="2:9" ht="9.75">
      <c r="B117" s="53"/>
      <c r="C117" s="53"/>
      <c r="D117" s="53"/>
      <c r="E117" s="53"/>
      <c r="F117" s="53"/>
      <c r="G117" s="53"/>
      <c r="H117" s="53"/>
      <c r="I117" s="53"/>
    </row>
    <row r="118" spans="2:9" ht="9.75">
      <c r="B118" s="53"/>
      <c r="C118" s="53"/>
      <c r="D118" s="53"/>
      <c r="E118" s="53"/>
      <c r="F118" s="53"/>
      <c r="G118" s="53"/>
      <c r="H118" s="53"/>
      <c r="I118" s="53"/>
    </row>
    <row r="119" spans="2:9" ht="9.75">
      <c r="B119" s="53"/>
      <c r="C119" s="53"/>
      <c r="D119" s="53"/>
      <c r="E119" s="53"/>
      <c r="F119" s="53"/>
      <c r="G119" s="53"/>
      <c r="H119" s="53"/>
      <c r="I119" s="53"/>
    </row>
    <row r="120" spans="2:9" ht="9.75">
      <c r="B120" s="53"/>
      <c r="C120" s="53"/>
      <c r="D120" s="53"/>
      <c r="E120" s="53"/>
      <c r="F120" s="53"/>
      <c r="G120" s="53"/>
      <c r="H120" s="53"/>
      <c r="I120" s="53"/>
    </row>
    <row r="121" spans="2:9" ht="9.75">
      <c r="B121" s="53"/>
      <c r="C121" s="53"/>
      <c r="D121" s="53"/>
      <c r="E121" s="53"/>
      <c r="F121" s="53"/>
      <c r="G121" s="53"/>
      <c r="H121" s="53"/>
      <c r="I121" s="53"/>
    </row>
    <row r="122" spans="2:9" ht="9.75">
      <c r="B122" s="53"/>
      <c r="C122" s="53"/>
      <c r="D122" s="53"/>
      <c r="E122" s="53"/>
      <c r="F122" s="53"/>
      <c r="G122" s="53"/>
      <c r="H122" s="53"/>
      <c r="I122" s="53"/>
    </row>
    <row r="123" spans="2:9" ht="9.75">
      <c r="B123" s="53"/>
      <c r="C123" s="53"/>
      <c r="D123" s="53"/>
      <c r="E123" s="53"/>
      <c r="F123" s="53"/>
      <c r="G123" s="53"/>
      <c r="H123" s="53"/>
      <c r="I123" s="53"/>
    </row>
    <row r="124" spans="2:9" ht="9.75">
      <c r="B124" s="53"/>
      <c r="C124" s="53"/>
      <c r="D124" s="53"/>
      <c r="E124" s="53"/>
      <c r="F124" s="53"/>
      <c r="G124" s="53"/>
      <c r="H124" s="53"/>
      <c r="I124" s="53"/>
    </row>
    <row r="125" spans="2:9" ht="9.75">
      <c r="B125" s="53"/>
      <c r="C125" s="53"/>
      <c r="D125" s="53"/>
      <c r="E125" s="53"/>
      <c r="F125" s="53"/>
      <c r="G125" s="53"/>
      <c r="H125" s="53"/>
      <c r="I125" s="53"/>
    </row>
    <row r="126" spans="2:9" ht="9.75">
      <c r="B126" s="53"/>
      <c r="C126" s="53"/>
      <c r="D126" s="53"/>
      <c r="E126" s="53"/>
      <c r="F126" s="53"/>
      <c r="G126" s="53"/>
      <c r="H126" s="53"/>
      <c r="I126" s="53"/>
    </row>
    <row r="127" spans="2:9" ht="9.75">
      <c r="B127" s="53"/>
      <c r="C127" s="53"/>
      <c r="D127" s="53"/>
      <c r="E127" s="53"/>
      <c r="F127" s="53"/>
      <c r="G127" s="53"/>
      <c r="H127" s="53"/>
      <c r="I127" s="53"/>
    </row>
    <row r="128" spans="2:9" ht="9.75">
      <c r="B128" s="53"/>
      <c r="C128" s="53"/>
      <c r="D128" s="53"/>
      <c r="E128" s="53"/>
      <c r="F128" s="53"/>
      <c r="G128" s="53"/>
      <c r="H128" s="53"/>
      <c r="I128" s="53"/>
    </row>
    <row r="129" spans="2:9" ht="9.75">
      <c r="B129" s="53"/>
      <c r="C129" s="53"/>
      <c r="D129" s="53"/>
      <c r="E129" s="53"/>
      <c r="F129" s="53"/>
      <c r="G129" s="53"/>
      <c r="H129" s="53"/>
      <c r="I129" s="53"/>
    </row>
    <row r="130" spans="2:9" ht="9.75">
      <c r="B130" s="53"/>
      <c r="C130" s="53"/>
      <c r="D130" s="53"/>
      <c r="E130" s="53"/>
      <c r="F130" s="53"/>
      <c r="G130" s="53"/>
      <c r="H130" s="53"/>
      <c r="I130" s="53"/>
    </row>
    <row r="131" spans="2:9" ht="9.75">
      <c r="B131" s="53"/>
      <c r="C131" s="53"/>
      <c r="D131" s="53"/>
      <c r="E131" s="53"/>
      <c r="F131" s="53"/>
      <c r="G131" s="53"/>
      <c r="H131" s="53"/>
      <c r="I131" s="53"/>
    </row>
    <row r="132" spans="2:9" ht="9.75">
      <c r="B132" s="53"/>
      <c r="C132" s="53"/>
      <c r="D132" s="53"/>
      <c r="E132" s="53"/>
      <c r="F132" s="53"/>
      <c r="G132" s="53"/>
      <c r="H132" s="53"/>
      <c r="I132" s="53"/>
    </row>
    <row r="133" spans="2:9" ht="9.75">
      <c r="B133" s="53"/>
      <c r="C133" s="53"/>
      <c r="D133" s="53"/>
      <c r="E133" s="53"/>
      <c r="F133" s="53"/>
      <c r="G133" s="53"/>
      <c r="H133" s="53"/>
      <c r="I133" s="53"/>
    </row>
    <row r="134" spans="2:9" ht="9.75">
      <c r="B134" s="53"/>
      <c r="C134" s="53"/>
      <c r="D134" s="53"/>
      <c r="E134" s="53"/>
      <c r="F134" s="53"/>
      <c r="G134" s="53"/>
      <c r="H134" s="53"/>
      <c r="I134" s="53"/>
    </row>
    <row r="135" spans="2:9" ht="9.75">
      <c r="B135" s="53"/>
      <c r="C135" s="53"/>
      <c r="D135" s="53"/>
      <c r="E135" s="53"/>
      <c r="F135" s="53"/>
      <c r="G135" s="53"/>
      <c r="H135" s="53"/>
      <c r="I135" s="53"/>
    </row>
    <row r="136" spans="2:9" ht="9.75">
      <c r="B136" s="53"/>
      <c r="C136" s="53"/>
      <c r="D136" s="53"/>
      <c r="E136" s="53"/>
      <c r="F136" s="53"/>
      <c r="G136" s="53"/>
      <c r="H136" s="53"/>
      <c r="I136" s="53"/>
    </row>
    <row r="137" spans="2:9" ht="9.75">
      <c r="B137" s="53"/>
      <c r="C137" s="53"/>
      <c r="D137" s="53"/>
      <c r="E137" s="53"/>
      <c r="F137" s="53"/>
      <c r="G137" s="53"/>
      <c r="H137" s="53"/>
      <c r="I137" s="53"/>
    </row>
    <row r="138" spans="2:9" ht="9.75">
      <c r="B138" s="53"/>
      <c r="C138" s="53"/>
      <c r="D138" s="53"/>
      <c r="E138" s="53"/>
      <c r="F138" s="53"/>
      <c r="G138" s="53"/>
      <c r="H138" s="53"/>
      <c r="I138" s="53"/>
    </row>
    <row r="139" spans="2:9" ht="9.75">
      <c r="B139" s="53"/>
      <c r="C139" s="53"/>
      <c r="D139" s="53"/>
      <c r="E139" s="53"/>
      <c r="F139" s="53"/>
      <c r="G139" s="53"/>
      <c r="H139" s="53"/>
      <c r="I139" s="53"/>
    </row>
    <row r="140" spans="2:9" ht="9.75">
      <c r="B140" s="53"/>
      <c r="C140" s="53"/>
      <c r="D140" s="53"/>
      <c r="E140" s="53"/>
      <c r="F140" s="53"/>
      <c r="G140" s="53"/>
      <c r="H140" s="53"/>
      <c r="I140" s="53"/>
    </row>
    <row r="141" spans="2:9" ht="9.75">
      <c r="B141" s="53"/>
      <c r="C141" s="53"/>
      <c r="D141" s="53"/>
      <c r="E141" s="53"/>
      <c r="F141" s="53"/>
      <c r="G141" s="53"/>
      <c r="H141" s="53"/>
      <c r="I141" s="53"/>
    </row>
    <row r="142" spans="2:9" ht="9.75">
      <c r="B142" s="53"/>
      <c r="C142" s="53"/>
      <c r="D142" s="53"/>
      <c r="E142" s="53"/>
      <c r="F142" s="53"/>
      <c r="G142" s="53"/>
      <c r="H142" s="53"/>
      <c r="I142" s="53"/>
    </row>
    <row r="143" spans="2:9" ht="9.75">
      <c r="B143" s="53"/>
      <c r="C143" s="53"/>
      <c r="D143" s="53"/>
      <c r="E143" s="53"/>
      <c r="F143" s="53"/>
      <c r="G143" s="53"/>
      <c r="H143" s="53"/>
      <c r="I143" s="53"/>
    </row>
    <row r="144" spans="2:9" ht="9.75">
      <c r="B144" s="53"/>
      <c r="C144" s="53"/>
      <c r="D144" s="53"/>
      <c r="E144" s="53"/>
      <c r="F144" s="53"/>
      <c r="G144" s="53"/>
      <c r="H144" s="53"/>
      <c r="I144" s="53"/>
    </row>
    <row r="145" spans="2:9" ht="9.75">
      <c r="B145" s="53"/>
      <c r="C145" s="53"/>
      <c r="D145" s="53"/>
      <c r="E145" s="53"/>
      <c r="F145" s="53"/>
      <c r="G145" s="53"/>
      <c r="H145" s="53"/>
      <c r="I145" s="53"/>
    </row>
    <row r="146" spans="2:9" ht="9.75">
      <c r="B146" s="53"/>
      <c r="C146" s="53"/>
      <c r="D146" s="53"/>
      <c r="E146" s="53"/>
      <c r="F146" s="53"/>
      <c r="G146" s="53"/>
      <c r="H146" s="53"/>
      <c r="I146" s="53"/>
    </row>
    <row r="147" spans="2:9" ht="9.75">
      <c r="B147" s="53"/>
      <c r="C147" s="53"/>
      <c r="D147" s="53"/>
      <c r="E147" s="53"/>
      <c r="F147" s="53"/>
      <c r="G147" s="53"/>
      <c r="H147" s="53"/>
      <c r="I147" s="53"/>
    </row>
    <row r="148" spans="2:9" ht="9.75">
      <c r="B148" s="53"/>
      <c r="C148" s="53"/>
      <c r="D148" s="53"/>
      <c r="E148" s="53"/>
      <c r="F148" s="53"/>
      <c r="G148" s="53"/>
      <c r="H148" s="53"/>
      <c r="I148" s="53"/>
    </row>
    <row r="149" spans="2:9" ht="9.75">
      <c r="B149" s="53"/>
      <c r="C149" s="53"/>
      <c r="D149" s="53"/>
      <c r="E149" s="53"/>
      <c r="F149" s="53"/>
      <c r="G149" s="53"/>
      <c r="H149" s="53"/>
      <c r="I149" s="53"/>
    </row>
    <row r="150" spans="2:9" ht="9.75">
      <c r="B150" s="53"/>
      <c r="C150" s="53"/>
      <c r="D150" s="53"/>
      <c r="E150" s="53"/>
      <c r="F150" s="53"/>
      <c r="G150" s="53"/>
      <c r="H150" s="53"/>
      <c r="I150" s="53"/>
    </row>
    <row r="151" spans="2:9" ht="9.75">
      <c r="B151" s="53"/>
      <c r="C151" s="53"/>
      <c r="D151" s="53"/>
      <c r="E151" s="53"/>
      <c r="F151" s="53"/>
      <c r="G151" s="53"/>
      <c r="H151" s="53"/>
      <c r="I151" s="53"/>
    </row>
    <row r="152" spans="2:9" ht="9.75">
      <c r="B152" s="53"/>
      <c r="C152" s="53"/>
      <c r="D152" s="53"/>
      <c r="E152" s="53"/>
      <c r="F152" s="53"/>
      <c r="G152" s="53"/>
      <c r="H152" s="53"/>
      <c r="I152" s="53"/>
    </row>
    <row r="153" spans="2:9" ht="9.75">
      <c r="B153" s="53"/>
      <c r="C153" s="53"/>
      <c r="D153" s="53"/>
      <c r="E153" s="53"/>
      <c r="F153" s="53"/>
      <c r="G153" s="53"/>
      <c r="H153" s="53"/>
      <c r="I153" s="53"/>
    </row>
    <row r="154" spans="2:9" ht="9.75">
      <c r="B154" s="53"/>
      <c r="C154" s="53"/>
      <c r="D154" s="53"/>
      <c r="E154" s="53"/>
      <c r="F154" s="53"/>
      <c r="G154" s="53"/>
      <c r="H154" s="53"/>
      <c r="I154" s="53"/>
    </row>
    <row r="155" spans="2:9" ht="9.75">
      <c r="B155" s="53"/>
      <c r="C155" s="53"/>
      <c r="D155" s="53"/>
      <c r="E155" s="53"/>
      <c r="F155" s="53"/>
      <c r="G155" s="53"/>
      <c r="H155" s="53"/>
      <c r="I155" s="53"/>
    </row>
    <row r="156" spans="2:9" ht="9.75">
      <c r="B156" s="53"/>
      <c r="C156" s="53"/>
      <c r="D156" s="53"/>
      <c r="E156" s="53"/>
      <c r="F156" s="53"/>
      <c r="G156" s="53"/>
      <c r="H156" s="53"/>
      <c r="I156" s="53"/>
    </row>
    <row r="157" spans="2:9" ht="9.75">
      <c r="B157" s="53"/>
      <c r="C157" s="53"/>
      <c r="D157" s="53"/>
      <c r="E157" s="53"/>
      <c r="F157" s="53"/>
      <c r="G157" s="53"/>
      <c r="H157" s="53"/>
      <c r="I157" s="53"/>
    </row>
    <row r="158" spans="2:9" ht="9.75">
      <c r="B158" s="53"/>
      <c r="C158" s="53"/>
      <c r="D158" s="53"/>
      <c r="E158" s="53"/>
      <c r="F158" s="53"/>
      <c r="G158" s="53"/>
      <c r="H158" s="53"/>
      <c r="I158" s="53"/>
    </row>
    <row r="159" spans="2:9" ht="9.75">
      <c r="B159" s="53"/>
      <c r="C159" s="53"/>
      <c r="D159" s="53"/>
      <c r="E159" s="53"/>
      <c r="F159" s="53"/>
      <c r="G159" s="53"/>
      <c r="H159" s="53"/>
      <c r="I159" s="53"/>
    </row>
    <row r="160" spans="2:9" ht="9.75">
      <c r="B160" s="53"/>
      <c r="C160" s="53"/>
      <c r="D160" s="53"/>
      <c r="E160" s="53"/>
      <c r="F160" s="53"/>
      <c r="G160" s="53"/>
      <c r="H160" s="53"/>
      <c r="I160" s="53"/>
    </row>
    <row r="161" spans="2:9" ht="9.75">
      <c r="B161" s="53"/>
      <c r="C161" s="53"/>
      <c r="D161" s="53"/>
      <c r="E161" s="53"/>
      <c r="F161" s="53"/>
      <c r="G161" s="53"/>
      <c r="H161" s="53"/>
      <c r="I161" s="53"/>
    </row>
    <row r="162" spans="2:9" ht="9.75">
      <c r="B162" s="53"/>
      <c r="C162" s="53"/>
      <c r="D162" s="53"/>
      <c r="E162" s="53"/>
      <c r="F162" s="53"/>
      <c r="G162" s="53"/>
      <c r="H162" s="53"/>
      <c r="I162" s="53"/>
    </row>
    <row r="163" spans="2:9" ht="9.75">
      <c r="B163" s="53"/>
      <c r="C163" s="53"/>
      <c r="D163" s="53"/>
      <c r="E163" s="53"/>
      <c r="F163" s="53"/>
      <c r="G163" s="53"/>
      <c r="H163" s="53"/>
      <c r="I163" s="53"/>
    </row>
    <row r="164" spans="2:9" ht="9.75">
      <c r="B164" s="53"/>
      <c r="C164" s="53"/>
      <c r="D164" s="53"/>
      <c r="E164" s="53"/>
      <c r="F164" s="53"/>
      <c r="G164" s="53"/>
      <c r="H164" s="53"/>
      <c r="I164" s="53"/>
    </row>
    <row r="165" spans="2:9" ht="9.75">
      <c r="B165" s="53"/>
      <c r="C165" s="53"/>
      <c r="D165" s="53"/>
      <c r="E165" s="53"/>
      <c r="F165" s="53"/>
      <c r="G165" s="53"/>
      <c r="H165" s="53"/>
      <c r="I165" s="53"/>
    </row>
    <row r="166" spans="2:9" ht="9.75">
      <c r="B166" s="53"/>
      <c r="C166" s="53"/>
      <c r="D166" s="53"/>
      <c r="E166" s="53"/>
      <c r="F166" s="53"/>
      <c r="G166" s="53"/>
      <c r="H166" s="53"/>
      <c r="I166" s="53"/>
    </row>
    <row r="167" spans="2:9" ht="9.75">
      <c r="B167" s="53"/>
      <c r="C167" s="53"/>
      <c r="D167" s="53"/>
      <c r="E167" s="53"/>
      <c r="F167" s="53"/>
      <c r="G167" s="53"/>
      <c r="H167" s="53"/>
      <c r="I167" s="53"/>
    </row>
    <row r="168" spans="2:9" ht="9.75">
      <c r="B168" s="53"/>
      <c r="C168" s="53"/>
      <c r="D168" s="53"/>
      <c r="E168" s="53"/>
      <c r="F168" s="53"/>
      <c r="G168" s="53"/>
      <c r="H168" s="53"/>
      <c r="I168" s="53"/>
    </row>
    <row r="169" spans="2:9" ht="9.75">
      <c r="B169" s="53"/>
      <c r="C169" s="53"/>
      <c r="D169" s="53"/>
      <c r="E169" s="53"/>
      <c r="F169" s="53"/>
      <c r="G169" s="53"/>
      <c r="H169" s="53"/>
      <c r="I169" s="53"/>
    </row>
    <row r="170" spans="2:9" ht="9.75">
      <c r="B170" s="53"/>
      <c r="C170" s="53"/>
      <c r="D170" s="53"/>
      <c r="E170" s="53"/>
      <c r="F170" s="53"/>
      <c r="G170" s="53"/>
      <c r="H170" s="53"/>
      <c r="I170" s="53"/>
    </row>
    <row r="171" spans="2:9" ht="9.75">
      <c r="B171" s="53"/>
      <c r="C171" s="53"/>
      <c r="D171" s="53"/>
      <c r="E171" s="53"/>
      <c r="F171" s="53"/>
      <c r="G171" s="53"/>
      <c r="H171" s="53"/>
      <c r="I171" s="53"/>
    </row>
    <row r="172" spans="2:9" ht="9.75">
      <c r="B172" s="53"/>
      <c r="C172" s="53"/>
      <c r="D172" s="53"/>
      <c r="E172" s="53"/>
      <c r="F172" s="53"/>
      <c r="G172" s="53"/>
      <c r="H172" s="53"/>
      <c r="I172" s="53"/>
    </row>
    <row r="173" spans="2:9" ht="9.75">
      <c r="B173" s="53"/>
      <c r="C173" s="53"/>
      <c r="D173" s="53"/>
      <c r="E173" s="53"/>
      <c r="F173" s="53"/>
      <c r="G173" s="53"/>
      <c r="H173" s="53"/>
      <c r="I173" s="53"/>
    </row>
    <row r="174" spans="2:9" ht="9.75">
      <c r="B174" s="53"/>
      <c r="C174" s="53"/>
      <c r="D174" s="53"/>
      <c r="E174" s="53"/>
      <c r="F174" s="53"/>
      <c r="G174" s="53"/>
      <c r="H174" s="53"/>
      <c r="I174" s="53"/>
    </row>
    <row r="175" spans="2:9" ht="9.75">
      <c r="B175" s="53"/>
      <c r="C175" s="53"/>
      <c r="D175" s="53"/>
      <c r="E175" s="53"/>
      <c r="F175" s="53"/>
      <c r="G175" s="53"/>
      <c r="H175" s="53"/>
      <c r="I175" s="53"/>
    </row>
    <row r="176" spans="2:9" ht="9.75">
      <c r="B176" s="53"/>
      <c r="C176" s="53"/>
      <c r="D176" s="53"/>
      <c r="E176" s="53"/>
      <c r="F176" s="53"/>
      <c r="G176" s="53"/>
      <c r="H176" s="53"/>
      <c r="I176" s="53"/>
    </row>
    <row r="177" spans="2:9" ht="9.75">
      <c r="B177" s="53"/>
      <c r="C177" s="53"/>
      <c r="D177" s="53"/>
      <c r="E177" s="53"/>
      <c r="F177" s="53"/>
      <c r="G177" s="53"/>
      <c r="H177" s="53"/>
      <c r="I177" s="53"/>
    </row>
    <row r="178" spans="2:9" ht="9.75">
      <c r="B178" s="53"/>
      <c r="C178" s="53"/>
      <c r="D178" s="53"/>
      <c r="E178" s="53"/>
      <c r="F178" s="53"/>
      <c r="G178" s="53"/>
      <c r="H178" s="53"/>
      <c r="I178" s="53"/>
    </row>
    <row r="179" spans="2:9" ht="9.75">
      <c r="B179" s="53"/>
      <c r="C179" s="53"/>
      <c r="D179" s="53"/>
      <c r="E179" s="53"/>
      <c r="F179" s="53"/>
      <c r="G179" s="53"/>
      <c r="H179" s="53"/>
      <c r="I179" s="53"/>
    </row>
    <row r="180" spans="2:9" ht="9.75">
      <c r="B180" s="53"/>
      <c r="C180" s="53"/>
      <c r="D180" s="53"/>
      <c r="E180" s="53"/>
      <c r="F180" s="53"/>
      <c r="G180" s="53"/>
      <c r="H180" s="53"/>
      <c r="I180" s="53"/>
    </row>
    <row r="181" spans="2:9" ht="9.75">
      <c r="B181" s="53"/>
      <c r="C181" s="53"/>
      <c r="D181" s="53"/>
      <c r="E181" s="53"/>
      <c r="F181" s="53"/>
      <c r="G181" s="53"/>
      <c r="H181" s="53"/>
      <c r="I181" s="53"/>
    </row>
    <row r="182" spans="2:9" ht="9.75">
      <c r="B182" s="53"/>
      <c r="C182" s="53"/>
      <c r="D182" s="53"/>
      <c r="E182" s="53"/>
      <c r="F182" s="53"/>
      <c r="G182" s="53"/>
      <c r="H182" s="53"/>
      <c r="I182" s="53"/>
    </row>
    <row r="183" spans="2:9" ht="9.75">
      <c r="B183" s="53"/>
      <c r="C183" s="53"/>
      <c r="D183" s="53"/>
      <c r="E183" s="53"/>
      <c r="F183" s="53"/>
      <c r="G183" s="53"/>
      <c r="H183" s="53"/>
      <c r="I183" s="53"/>
    </row>
    <row r="184" spans="2:9" ht="9.75">
      <c r="B184" s="53"/>
      <c r="C184" s="53"/>
      <c r="D184" s="53"/>
      <c r="E184" s="53"/>
      <c r="F184" s="53"/>
      <c r="G184" s="53"/>
      <c r="H184" s="53"/>
      <c r="I184" s="53"/>
    </row>
    <row r="185" spans="2:9" ht="9.75">
      <c r="B185" s="53"/>
      <c r="C185" s="53"/>
      <c r="D185" s="53"/>
      <c r="E185" s="53"/>
      <c r="F185" s="53"/>
      <c r="G185" s="53"/>
      <c r="H185" s="53"/>
      <c r="I185" s="53"/>
    </row>
    <row r="186" spans="2:9" ht="9.75">
      <c r="B186" s="53"/>
      <c r="C186" s="53"/>
      <c r="D186" s="53"/>
      <c r="E186" s="53"/>
      <c r="F186" s="53"/>
      <c r="G186" s="53"/>
      <c r="H186" s="53"/>
      <c r="I186" s="53"/>
    </row>
    <row r="187" spans="2:9" ht="9.75">
      <c r="B187" s="53"/>
      <c r="C187" s="53"/>
      <c r="D187" s="53"/>
      <c r="E187" s="53"/>
      <c r="F187" s="53"/>
      <c r="G187" s="53"/>
      <c r="H187" s="53"/>
      <c r="I187" s="53"/>
    </row>
    <row r="188" spans="2:9" ht="9.75">
      <c r="B188" s="53"/>
      <c r="C188" s="53"/>
      <c r="D188" s="53"/>
      <c r="E188" s="53"/>
      <c r="F188" s="53"/>
      <c r="G188" s="53"/>
      <c r="H188" s="53"/>
      <c r="I188" s="53"/>
    </row>
    <row r="189" spans="2:9" ht="9.75">
      <c r="B189" s="53"/>
      <c r="C189" s="53"/>
      <c r="D189" s="53"/>
      <c r="E189" s="53"/>
      <c r="F189" s="53"/>
      <c r="G189" s="53"/>
      <c r="H189" s="53"/>
      <c r="I189" s="53"/>
    </row>
    <row r="190" spans="2:9" ht="9.75">
      <c r="B190" s="53"/>
      <c r="C190" s="53"/>
      <c r="D190" s="53"/>
      <c r="E190" s="53"/>
      <c r="F190" s="53"/>
      <c r="G190" s="53"/>
      <c r="H190" s="53"/>
      <c r="I190" s="53"/>
    </row>
    <row r="191" spans="2:9" ht="9.75">
      <c r="B191" s="53"/>
      <c r="C191" s="53"/>
      <c r="D191" s="53"/>
      <c r="E191" s="53"/>
      <c r="F191" s="53"/>
      <c r="G191" s="53"/>
      <c r="H191" s="53"/>
      <c r="I191" s="53"/>
    </row>
    <row r="192" spans="2:9" ht="9.75">
      <c r="B192" s="53"/>
      <c r="C192" s="53"/>
      <c r="D192" s="53"/>
      <c r="E192" s="53"/>
      <c r="F192" s="53"/>
      <c r="G192" s="53"/>
      <c r="H192" s="53"/>
      <c r="I192" s="53"/>
    </row>
    <row r="193" spans="2:9" ht="9.75">
      <c r="B193" s="53"/>
      <c r="C193" s="53"/>
      <c r="D193" s="53"/>
      <c r="E193" s="53"/>
      <c r="F193" s="53"/>
      <c r="G193" s="53"/>
      <c r="H193" s="53"/>
      <c r="I193" s="53"/>
    </row>
    <row r="194" spans="2:9" ht="9.75">
      <c r="B194" s="53"/>
      <c r="C194" s="53"/>
      <c r="D194" s="53"/>
      <c r="E194" s="53"/>
      <c r="F194" s="53"/>
      <c r="G194" s="53"/>
      <c r="H194" s="53"/>
      <c r="I194" s="53"/>
    </row>
    <row r="195" spans="2:9" ht="9.75">
      <c r="B195" s="53"/>
      <c r="C195" s="53"/>
      <c r="D195" s="53"/>
      <c r="E195" s="53"/>
      <c r="F195" s="53"/>
      <c r="G195" s="53"/>
      <c r="H195" s="53"/>
      <c r="I195" s="53"/>
    </row>
    <row r="196" spans="2:9" ht="9.75">
      <c r="B196" s="53"/>
      <c r="C196" s="53"/>
      <c r="D196" s="53"/>
      <c r="E196" s="53"/>
      <c r="F196" s="53"/>
      <c r="G196" s="53"/>
      <c r="H196" s="53"/>
      <c r="I196" s="53"/>
    </row>
    <row r="197" spans="2:9" ht="9.75">
      <c r="B197" s="53"/>
      <c r="C197" s="53"/>
      <c r="D197" s="53"/>
      <c r="E197" s="53"/>
      <c r="F197" s="53"/>
      <c r="G197" s="53"/>
      <c r="H197" s="53"/>
      <c r="I197" s="53"/>
    </row>
    <row r="198" spans="2:9" ht="9.75">
      <c r="B198" s="53"/>
      <c r="C198" s="53"/>
      <c r="D198" s="53"/>
      <c r="E198" s="53"/>
      <c r="F198" s="53"/>
      <c r="G198" s="53"/>
      <c r="H198" s="53"/>
      <c r="I198" s="53"/>
    </row>
    <row r="199" spans="2:9" ht="9.75">
      <c r="B199" s="53"/>
      <c r="C199" s="53"/>
      <c r="D199" s="53"/>
      <c r="E199" s="53"/>
      <c r="F199" s="53"/>
      <c r="G199" s="53"/>
      <c r="H199" s="53"/>
      <c r="I199" s="53"/>
    </row>
    <row r="200" spans="2:9" ht="9.75">
      <c r="B200" s="53"/>
      <c r="C200" s="53"/>
      <c r="D200" s="53"/>
      <c r="E200" s="53"/>
      <c r="F200" s="53"/>
      <c r="G200" s="53"/>
      <c r="H200" s="53"/>
      <c r="I200" s="53"/>
    </row>
    <row r="201" spans="2:9" ht="9.75">
      <c r="B201" s="53"/>
      <c r="C201" s="53"/>
      <c r="D201" s="53"/>
      <c r="E201" s="53"/>
      <c r="F201" s="53"/>
      <c r="G201" s="53"/>
      <c r="H201" s="53"/>
      <c r="I201" s="53"/>
    </row>
    <row r="202" spans="2:9" ht="9.75">
      <c r="B202" s="53"/>
      <c r="C202" s="53"/>
      <c r="D202" s="53"/>
      <c r="E202" s="53"/>
      <c r="F202" s="53"/>
      <c r="G202" s="53"/>
      <c r="H202" s="53"/>
      <c r="I202" s="53"/>
    </row>
    <row r="203" spans="2:9" ht="9.75">
      <c r="B203" s="53"/>
      <c r="C203" s="53"/>
      <c r="D203" s="53"/>
      <c r="E203" s="53"/>
      <c r="F203" s="53"/>
      <c r="G203" s="53"/>
      <c r="H203" s="53"/>
      <c r="I203" s="53"/>
    </row>
    <row r="204" spans="2:9" ht="9.75">
      <c r="B204" s="53"/>
      <c r="C204" s="53"/>
      <c r="D204" s="53"/>
      <c r="E204" s="53"/>
      <c r="F204" s="53"/>
      <c r="G204" s="53"/>
      <c r="H204" s="53"/>
      <c r="I204" s="53"/>
    </row>
    <row r="205" spans="2:9" ht="9.75">
      <c r="B205" s="53"/>
      <c r="C205" s="53"/>
      <c r="D205" s="53"/>
      <c r="E205" s="53"/>
      <c r="F205" s="53"/>
      <c r="G205" s="53"/>
      <c r="H205" s="53"/>
      <c r="I205" s="53"/>
    </row>
    <row r="206" spans="2:9" ht="9.75">
      <c r="B206" s="53"/>
      <c r="C206" s="53"/>
      <c r="D206" s="53"/>
      <c r="E206" s="53"/>
      <c r="F206" s="53"/>
      <c r="G206" s="53"/>
      <c r="H206" s="53"/>
      <c r="I206" s="53"/>
    </row>
    <row r="207" spans="2:9" ht="9.75">
      <c r="B207" s="53"/>
      <c r="C207" s="53"/>
      <c r="D207" s="53"/>
      <c r="E207" s="53"/>
      <c r="F207" s="53"/>
      <c r="G207" s="53"/>
      <c r="H207" s="53"/>
      <c r="I207" s="53"/>
    </row>
    <row r="208" spans="2:9" ht="9.75">
      <c r="B208" s="53"/>
      <c r="C208" s="53"/>
      <c r="D208" s="53"/>
      <c r="E208" s="53"/>
      <c r="F208" s="53"/>
      <c r="G208" s="53"/>
      <c r="H208" s="53"/>
      <c r="I208" s="53"/>
    </row>
    <row r="209" spans="2:9" ht="9.75">
      <c r="B209" s="53"/>
      <c r="C209" s="53"/>
      <c r="D209" s="53"/>
      <c r="E209" s="53"/>
      <c r="F209" s="53"/>
      <c r="G209" s="53"/>
      <c r="H209" s="53"/>
      <c r="I209" s="53"/>
    </row>
    <row r="210" spans="2:9" ht="9.75">
      <c r="B210" s="53"/>
      <c r="C210" s="53"/>
      <c r="D210" s="53"/>
      <c r="E210" s="53"/>
      <c r="F210" s="53"/>
      <c r="G210" s="53"/>
      <c r="H210" s="53"/>
      <c r="I210" s="53"/>
    </row>
    <row r="211" spans="2:9" ht="9.75">
      <c r="B211" s="53"/>
      <c r="C211" s="53"/>
      <c r="D211" s="53"/>
      <c r="E211" s="53"/>
      <c r="F211" s="53"/>
      <c r="G211" s="53"/>
      <c r="H211" s="53"/>
      <c r="I211" s="53"/>
    </row>
    <row r="212" spans="2:9" ht="9.75">
      <c r="B212" s="53"/>
      <c r="C212" s="53"/>
      <c r="D212" s="53"/>
      <c r="E212" s="53"/>
      <c r="F212" s="53"/>
      <c r="G212" s="53"/>
      <c r="H212" s="53"/>
      <c r="I212" s="53"/>
    </row>
    <row r="213" spans="2:9" ht="9.75">
      <c r="B213" s="53"/>
      <c r="C213" s="53"/>
      <c r="D213" s="53"/>
      <c r="E213" s="53"/>
      <c r="F213" s="53"/>
      <c r="G213" s="53"/>
      <c r="H213" s="53"/>
      <c r="I213" s="53"/>
    </row>
    <row r="214" spans="2:9" ht="9.75">
      <c r="B214" s="53"/>
      <c r="C214" s="53"/>
      <c r="D214" s="53"/>
      <c r="E214" s="53"/>
      <c r="F214" s="53"/>
      <c r="G214" s="53"/>
      <c r="H214" s="53"/>
      <c r="I214" s="53"/>
    </row>
    <row r="215" spans="2:9" ht="9.75">
      <c r="B215" s="53"/>
      <c r="C215" s="53"/>
      <c r="D215" s="53"/>
      <c r="E215" s="53"/>
      <c r="F215" s="53"/>
      <c r="G215" s="53"/>
      <c r="H215" s="53"/>
      <c r="I215" s="53"/>
    </row>
    <row r="216" spans="2:9" ht="9.75">
      <c r="B216" s="53"/>
      <c r="C216" s="53"/>
      <c r="D216" s="53"/>
      <c r="E216" s="53"/>
      <c r="F216" s="53"/>
      <c r="G216" s="53"/>
      <c r="H216" s="53"/>
      <c r="I216" s="53"/>
    </row>
    <row r="217" spans="2:9" ht="9.75">
      <c r="B217" s="53"/>
      <c r="C217" s="53"/>
      <c r="D217" s="53"/>
      <c r="E217" s="53"/>
      <c r="F217" s="53"/>
      <c r="G217" s="53"/>
      <c r="H217" s="53"/>
      <c r="I217" s="53"/>
    </row>
    <row r="218" spans="2:9" ht="9.75">
      <c r="B218" s="53"/>
      <c r="C218" s="53"/>
      <c r="D218" s="53"/>
      <c r="E218" s="53"/>
      <c r="F218" s="53"/>
      <c r="G218" s="53"/>
      <c r="H218" s="53"/>
      <c r="I218" s="53"/>
    </row>
    <row r="219" spans="2:9" ht="9.75">
      <c r="B219" s="53"/>
      <c r="C219" s="53"/>
      <c r="D219" s="53"/>
      <c r="E219" s="53"/>
      <c r="F219" s="53"/>
      <c r="G219" s="53"/>
      <c r="H219" s="53"/>
      <c r="I219" s="53"/>
    </row>
    <row r="220" spans="2:9" ht="9.75">
      <c r="B220" s="53"/>
      <c r="C220" s="53"/>
      <c r="D220" s="53"/>
      <c r="E220" s="53"/>
      <c r="F220" s="53"/>
      <c r="G220" s="53"/>
      <c r="H220" s="53"/>
      <c r="I220" s="53"/>
    </row>
    <row r="221" spans="2:9" ht="9.75">
      <c r="B221" s="53"/>
      <c r="C221" s="53"/>
      <c r="D221" s="53"/>
      <c r="E221" s="53"/>
      <c r="F221" s="53"/>
      <c r="G221" s="53"/>
      <c r="H221" s="53"/>
      <c r="I221" s="53"/>
    </row>
    <row r="222" spans="2:9" ht="9.75">
      <c r="B222" s="53"/>
      <c r="C222" s="53"/>
      <c r="D222" s="53"/>
      <c r="E222" s="53"/>
      <c r="F222" s="53"/>
      <c r="G222" s="53"/>
      <c r="H222" s="53"/>
      <c r="I222" s="53"/>
    </row>
    <row r="223" spans="2:9" ht="9.75">
      <c r="B223" s="53"/>
      <c r="C223" s="53"/>
      <c r="D223" s="53"/>
      <c r="E223" s="53"/>
      <c r="F223" s="53"/>
      <c r="G223" s="53"/>
      <c r="H223" s="53"/>
      <c r="I223" s="53"/>
    </row>
    <row r="224" spans="2:9" ht="9.75">
      <c r="B224" s="53"/>
      <c r="C224" s="53"/>
      <c r="D224" s="53"/>
      <c r="E224" s="53"/>
      <c r="F224" s="53"/>
      <c r="G224" s="53"/>
      <c r="H224" s="53"/>
      <c r="I224" s="53"/>
    </row>
    <row r="225" spans="2:9" ht="9.75">
      <c r="B225" s="53"/>
      <c r="C225" s="53"/>
      <c r="D225" s="53"/>
      <c r="E225" s="53"/>
      <c r="F225" s="53"/>
      <c r="G225" s="53"/>
      <c r="H225" s="53"/>
      <c r="I225" s="53"/>
    </row>
    <row r="226" spans="2:9" ht="9.75">
      <c r="B226" s="53"/>
      <c r="C226" s="53"/>
      <c r="D226" s="53"/>
      <c r="E226" s="53"/>
      <c r="F226" s="53"/>
      <c r="G226" s="53"/>
      <c r="H226" s="53"/>
      <c r="I226" s="53"/>
    </row>
    <row r="227" spans="2:9" ht="9.75">
      <c r="B227" s="53"/>
      <c r="C227" s="53"/>
      <c r="D227" s="53"/>
      <c r="E227" s="53"/>
      <c r="F227" s="53"/>
      <c r="G227" s="53"/>
      <c r="H227" s="53"/>
      <c r="I227" s="53"/>
    </row>
    <row r="228" spans="2:9" ht="9.75">
      <c r="B228" s="53"/>
      <c r="C228" s="53"/>
      <c r="D228" s="53"/>
      <c r="E228" s="53"/>
      <c r="F228" s="53"/>
      <c r="G228" s="53"/>
      <c r="H228" s="53"/>
      <c r="I228" s="53"/>
    </row>
    <row r="229" spans="2:9" ht="9.75">
      <c r="B229" s="53"/>
      <c r="C229" s="53"/>
      <c r="D229" s="53"/>
      <c r="E229" s="53"/>
      <c r="F229" s="53"/>
      <c r="G229" s="53"/>
      <c r="H229" s="53"/>
      <c r="I229" s="53"/>
    </row>
    <row r="230" spans="2:9" ht="9.75">
      <c r="B230" s="53"/>
      <c r="C230" s="53"/>
      <c r="D230" s="53"/>
      <c r="E230" s="53"/>
      <c r="F230" s="53"/>
      <c r="G230" s="53"/>
      <c r="H230" s="53"/>
      <c r="I230" s="53"/>
    </row>
    <row r="231" spans="2:9" ht="9.75">
      <c r="B231" s="53"/>
      <c r="C231" s="53"/>
      <c r="D231" s="53"/>
      <c r="E231" s="53"/>
      <c r="F231" s="53"/>
      <c r="G231" s="53"/>
      <c r="H231" s="53"/>
      <c r="I231" s="53"/>
    </row>
    <row r="232" spans="2:9" ht="9.75">
      <c r="B232" s="53"/>
      <c r="C232" s="53"/>
      <c r="D232" s="53"/>
      <c r="E232" s="53"/>
      <c r="F232" s="53"/>
      <c r="G232" s="53"/>
      <c r="H232" s="53"/>
      <c r="I232" s="53"/>
    </row>
    <row r="233" spans="2:9" ht="9.75">
      <c r="B233" s="53"/>
      <c r="C233" s="53"/>
      <c r="D233" s="53"/>
      <c r="E233" s="53"/>
      <c r="F233" s="53"/>
      <c r="G233" s="53"/>
      <c r="H233" s="53"/>
      <c r="I233" s="53"/>
    </row>
    <row r="234" spans="2:9" ht="9.75">
      <c r="B234" s="53"/>
      <c r="C234" s="53"/>
      <c r="D234" s="53"/>
      <c r="E234" s="53"/>
      <c r="F234" s="53"/>
      <c r="G234" s="53"/>
      <c r="H234" s="53"/>
      <c r="I234" s="53"/>
    </row>
    <row r="235" spans="2:9" ht="9.75">
      <c r="B235" s="53"/>
      <c r="C235" s="53"/>
      <c r="D235" s="53"/>
      <c r="E235" s="53"/>
      <c r="F235" s="53"/>
      <c r="G235" s="53"/>
      <c r="H235" s="53"/>
      <c r="I235" s="53"/>
    </row>
    <row r="236" spans="2:9" ht="9.75">
      <c r="B236" s="53"/>
      <c r="C236" s="53"/>
      <c r="D236" s="53"/>
      <c r="E236" s="53"/>
      <c r="F236" s="53"/>
      <c r="G236" s="53"/>
      <c r="H236" s="53"/>
      <c r="I236" s="53"/>
    </row>
    <row r="237" spans="2:9" ht="9.75">
      <c r="B237" s="53"/>
      <c r="C237" s="53"/>
      <c r="D237" s="53"/>
      <c r="E237" s="53"/>
      <c r="F237" s="53"/>
      <c r="G237" s="53"/>
      <c r="H237" s="53"/>
      <c r="I237" s="53"/>
    </row>
    <row r="238" spans="2:9" ht="9.75">
      <c r="B238" s="53"/>
      <c r="C238" s="53"/>
      <c r="D238" s="53"/>
      <c r="E238" s="53"/>
      <c r="F238" s="53"/>
      <c r="G238" s="53"/>
      <c r="H238" s="53"/>
      <c r="I238" s="53"/>
    </row>
    <row r="239" spans="2:9" ht="9.75">
      <c r="B239" s="53"/>
      <c r="C239" s="53"/>
      <c r="D239" s="53"/>
      <c r="E239" s="53"/>
      <c r="F239" s="53"/>
      <c r="G239" s="53"/>
      <c r="H239" s="53"/>
      <c r="I239" s="53"/>
    </row>
    <row r="240" spans="2:9" ht="9.75">
      <c r="B240" s="53"/>
      <c r="C240" s="53"/>
      <c r="D240" s="53"/>
      <c r="E240" s="53"/>
      <c r="F240" s="53"/>
      <c r="G240" s="53"/>
      <c r="H240" s="53"/>
      <c r="I240" s="53"/>
    </row>
    <row r="241" spans="2:9" ht="9.75">
      <c r="B241" s="53"/>
      <c r="C241" s="53"/>
      <c r="D241" s="53"/>
      <c r="E241" s="53"/>
      <c r="F241" s="53"/>
      <c r="G241" s="53"/>
      <c r="H241" s="53"/>
      <c r="I241" s="53"/>
    </row>
    <row r="242" spans="2:9" ht="9.75">
      <c r="B242" s="53"/>
      <c r="C242" s="53"/>
      <c r="D242" s="53"/>
      <c r="E242" s="53"/>
      <c r="F242" s="53"/>
      <c r="G242" s="53"/>
      <c r="H242" s="53"/>
      <c r="I242" s="53"/>
    </row>
    <row r="243" spans="2:9" ht="9.75">
      <c r="B243" s="53"/>
      <c r="C243" s="53"/>
      <c r="D243" s="53"/>
      <c r="E243" s="53"/>
      <c r="F243" s="53"/>
      <c r="G243" s="53"/>
      <c r="H243" s="53"/>
      <c r="I243" s="53"/>
    </row>
    <row r="244" spans="2:9" ht="9.75">
      <c r="B244" s="53"/>
      <c r="C244" s="53"/>
      <c r="D244" s="53"/>
      <c r="E244" s="53"/>
      <c r="F244" s="53"/>
      <c r="G244" s="53"/>
      <c r="H244" s="53"/>
      <c r="I244" s="53"/>
    </row>
    <row r="245" spans="2:9" ht="9.75">
      <c r="B245" s="53"/>
      <c r="C245" s="53"/>
      <c r="D245" s="53"/>
      <c r="E245" s="53"/>
      <c r="F245" s="53"/>
      <c r="G245" s="53"/>
      <c r="H245" s="53"/>
      <c r="I245" s="53"/>
    </row>
    <row r="246" spans="2:9" ht="9.75">
      <c r="B246" s="53"/>
      <c r="C246" s="53"/>
      <c r="D246" s="53"/>
      <c r="E246" s="53"/>
      <c r="F246" s="53"/>
      <c r="G246" s="53"/>
      <c r="H246" s="53"/>
      <c r="I246" s="53"/>
    </row>
    <row r="247" spans="2:9" ht="9.75">
      <c r="B247" s="53"/>
      <c r="C247" s="53"/>
      <c r="D247" s="53"/>
      <c r="E247" s="53"/>
      <c r="F247" s="53"/>
      <c r="G247" s="53"/>
      <c r="H247" s="53"/>
      <c r="I247" s="53"/>
    </row>
    <row r="248" spans="2:9" ht="9.75">
      <c r="B248" s="53"/>
      <c r="C248" s="53"/>
      <c r="D248" s="53"/>
      <c r="E248" s="53"/>
      <c r="F248" s="53"/>
      <c r="G248" s="53"/>
      <c r="H248" s="53"/>
      <c r="I248" s="53"/>
    </row>
    <row r="249" spans="2:9" ht="9.75">
      <c r="B249" s="53"/>
      <c r="C249" s="53"/>
      <c r="D249" s="53"/>
      <c r="E249" s="53"/>
      <c r="F249" s="53"/>
      <c r="G249" s="53"/>
      <c r="H249" s="53"/>
      <c r="I249" s="53"/>
    </row>
    <row r="250" spans="2:9" ht="9.75">
      <c r="B250" s="53"/>
      <c r="C250" s="53"/>
      <c r="D250" s="53"/>
      <c r="E250" s="53"/>
      <c r="F250" s="53"/>
      <c r="G250" s="53"/>
      <c r="H250" s="53"/>
      <c r="I250" s="53"/>
    </row>
    <row r="251" spans="2:9" ht="9.75">
      <c r="B251" s="53"/>
      <c r="C251" s="53"/>
      <c r="D251" s="53"/>
      <c r="E251" s="53"/>
      <c r="F251" s="53"/>
      <c r="G251" s="53"/>
      <c r="H251" s="53"/>
      <c r="I251" s="53"/>
    </row>
    <row r="252" spans="2:9" ht="9.75">
      <c r="B252" s="53"/>
      <c r="C252" s="53"/>
      <c r="D252" s="53"/>
      <c r="E252" s="53"/>
      <c r="F252" s="53"/>
      <c r="G252" s="53"/>
      <c r="H252" s="53"/>
      <c r="I252" s="53"/>
    </row>
    <row r="253" spans="2:9" ht="9.75">
      <c r="B253" s="53"/>
      <c r="C253" s="53"/>
      <c r="D253" s="53"/>
      <c r="E253" s="53"/>
      <c r="F253" s="53"/>
      <c r="G253" s="53"/>
      <c r="H253" s="53"/>
      <c r="I253" s="53"/>
    </row>
    <row r="254" spans="2:9" ht="9.75">
      <c r="B254" s="53"/>
      <c r="C254" s="53"/>
      <c r="D254" s="53"/>
      <c r="E254" s="53"/>
      <c r="F254" s="53"/>
      <c r="G254" s="53"/>
      <c r="H254" s="53"/>
      <c r="I254" s="53"/>
    </row>
    <row r="255" spans="2:9" ht="9.75">
      <c r="B255" s="53"/>
      <c r="C255" s="53"/>
      <c r="D255" s="53"/>
      <c r="E255" s="53"/>
      <c r="F255" s="53"/>
      <c r="G255" s="53"/>
      <c r="H255" s="53"/>
      <c r="I255" s="53"/>
    </row>
    <row r="256" spans="2:9" ht="9.75">
      <c r="B256" s="53"/>
      <c r="C256" s="53"/>
      <c r="D256" s="53"/>
      <c r="E256" s="53"/>
      <c r="F256" s="53"/>
      <c r="G256" s="53"/>
      <c r="H256" s="53"/>
      <c r="I256" s="53"/>
    </row>
    <row r="257" spans="2:9" ht="9.75">
      <c r="B257" s="53"/>
      <c r="C257" s="53"/>
      <c r="D257" s="53"/>
      <c r="E257" s="53"/>
      <c r="F257" s="53"/>
      <c r="G257" s="53"/>
      <c r="H257" s="53"/>
      <c r="I257" s="53"/>
    </row>
    <row r="258" spans="2:9" ht="9.75">
      <c r="B258" s="53"/>
      <c r="C258" s="53"/>
      <c r="D258" s="53"/>
      <c r="E258" s="53"/>
      <c r="F258" s="53"/>
      <c r="G258" s="53"/>
      <c r="H258" s="53"/>
      <c r="I258" s="53"/>
    </row>
    <row r="259" spans="2:9" ht="9.75">
      <c r="B259" s="53"/>
      <c r="C259" s="53"/>
      <c r="D259" s="53"/>
      <c r="E259" s="53"/>
      <c r="F259" s="53"/>
      <c r="G259" s="53"/>
      <c r="H259" s="53"/>
      <c r="I259" s="53"/>
    </row>
    <row r="260" spans="2:9" ht="9.75">
      <c r="B260" s="53"/>
      <c r="C260" s="53"/>
      <c r="D260" s="53"/>
      <c r="E260" s="53"/>
      <c r="F260" s="53"/>
      <c r="G260" s="53"/>
      <c r="H260" s="53"/>
      <c r="I260" s="53"/>
    </row>
    <row r="261" spans="2:9" ht="9.75">
      <c r="B261" s="53"/>
      <c r="C261" s="53"/>
      <c r="D261" s="53"/>
      <c r="E261" s="53"/>
      <c r="F261" s="53"/>
      <c r="G261" s="53"/>
      <c r="H261" s="53"/>
      <c r="I261" s="53"/>
    </row>
    <row r="262" spans="2:9" ht="9.75">
      <c r="B262" s="53"/>
      <c r="C262" s="53"/>
      <c r="D262" s="53"/>
      <c r="E262" s="53"/>
      <c r="F262" s="53"/>
      <c r="G262" s="53"/>
      <c r="H262" s="53"/>
      <c r="I262" s="53"/>
    </row>
    <row r="263" spans="2:9" ht="9.75">
      <c r="B263" s="53"/>
      <c r="C263" s="53"/>
      <c r="D263" s="53"/>
      <c r="E263" s="53"/>
      <c r="F263" s="53"/>
      <c r="G263" s="53"/>
      <c r="H263" s="53"/>
      <c r="I263" s="53"/>
    </row>
    <row r="264" spans="2:9" ht="9.75">
      <c r="B264" s="53"/>
      <c r="C264" s="53"/>
      <c r="D264" s="53"/>
      <c r="E264" s="53"/>
      <c r="F264" s="53"/>
      <c r="G264" s="53"/>
      <c r="H264" s="53"/>
      <c r="I264" s="53"/>
    </row>
    <row r="265" spans="2:9" ht="9.75">
      <c r="B265" s="53"/>
      <c r="C265" s="53"/>
      <c r="D265" s="53"/>
      <c r="E265" s="53"/>
      <c r="F265" s="53"/>
      <c r="G265" s="53"/>
      <c r="H265" s="53"/>
      <c r="I265" s="53"/>
    </row>
    <row r="266" spans="2:9" ht="9.75">
      <c r="B266" s="53"/>
      <c r="C266" s="53"/>
      <c r="D266" s="53"/>
      <c r="E266" s="53"/>
      <c r="F266" s="53"/>
      <c r="G266" s="53"/>
      <c r="H266" s="53"/>
      <c r="I266" s="53"/>
    </row>
    <row r="267" spans="2:9" ht="9.75">
      <c r="B267" s="53"/>
      <c r="C267" s="53"/>
      <c r="D267" s="53"/>
      <c r="E267" s="53"/>
      <c r="F267" s="53"/>
      <c r="G267" s="53"/>
      <c r="H267" s="53"/>
      <c r="I267" s="53"/>
    </row>
    <row r="268" spans="2:9" ht="9.75">
      <c r="B268" s="53"/>
      <c r="C268" s="53"/>
      <c r="D268" s="53"/>
      <c r="E268" s="53"/>
      <c r="F268" s="53"/>
      <c r="G268" s="53"/>
      <c r="H268" s="53"/>
      <c r="I268" s="53"/>
    </row>
    <row r="269" spans="2:9" ht="9.75">
      <c r="B269" s="53"/>
      <c r="C269" s="53"/>
      <c r="D269" s="53"/>
      <c r="E269" s="53"/>
      <c r="F269" s="53"/>
      <c r="G269" s="53"/>
      <c r="H269" s="53"/>
      <c r="I269" s="53"/>
    </row>
    <row r="270" spans="2:9" ht="9.75">
      <c r="B270" s="53"/>
      <c r="C270" s="53"/>
      <c r="D270" s="53"/>
      <c r="E270" s="53"/>
      <c r="F270" s="53"/>
      <c r="G270" s="53"/>
      <c r="H270" s="53"/>
      <c r="I270" s="53"/>
    </row>
    <row r="271" spans="2:9" ht="9.75">
      <c r="B271" s="53"/>
      <c r="C271" s="53"/>
      <c r="D271" s="53"/>
      <c r="E271" s="53"/>
      <c r="F271" s="53"/>
      <c r="G271" s="53"/>
      <c r="H271" s="53"/>
      <c r="I271" s="53"/>
    </row>
    <row r="272" spans="2:9" ht="9.75">
      <c r="B272" s="53"/>
      <c r="C272" s="53"/>
      <c r="D272" s="53"/>
      <c r="E272" s="53"/>
      <c r="F272" s="53"/>
      <c r="G272" s="53"/>
      <c r="H272" s="53"/>
      <c r="I272" s="53"/>
    </row>
    <row r="273" spans="2:9" ht="9.75">
      <c r="B273" s="53"/>
      <c r="C273" s="53"/>
      <c r="D273" s="53"/>
      <c r="E273" s="53"/>
      <c r="F273" s="53"/>
      <c r="G273" s="53"/>
      <c r="H273" s="53"/>
      <c r="I273" s="53"/>
    </row>
    <row r="274" spans="2:9" ht="9.75">
      <c r="B274" s="53"/>
      <c r="C274" s="53"/>
      <c r="D274" s="53"/>
      <c r="E274" s="53"/>
      <c r="F274" s="53"/>
      <c r="G274" s="53"/>
      <c r="H274" s="53"/>
      <c r="I274" s="53"/>
    </row>
    <row r="275" spans="2:9" ht="9.75">
      <c r="B275" s="53"/>
      <c r="C275" s="53"/>
      <c r="D275" s="53"/>
      <c r="E275" s="53"/>
      <c r="F275" s="53"/>
      <c r="G275" s="53"/>
      <c r="H275" s="53"/>
      <c r="I275" s="53"/>
    </row>
    <row r="276" spans="2:9" ht="9.75">
      <c r="B276" s="53"/>
      <c r="C276" s="53"/>
      <c r="D276" s="53"/>
      <c r="E276" s="53"/>
      <c r="F276" s="53"/>
      <c r="G276" s="53"/>
      <c r="H276" s="53"/>
      <c r="I276" s="53"/>
    </row>
    <row r="277" spans="2:9" ht="9.75">
      <c r="B277" s="53"/>
      <c r="C277" s="53"/>
      <c r="D277" s="53"/>
      <c r="E277" s="53"/>
      <c r="F277" s="53"/>
      <c r="G277" s="53"/>
      <c r="H277" s="53"/>
      <c r="I277" s="53"/>
    </row>
    <row r="278" spans="2:9" ht="9.75">
      <c r="B278" s="53"/>
      <c r="C278" s="53"/>
      <c r="D278" s="53"/>
      <c r="E278" s="53"/>
      <c r="F278" s="53"/>
      <c r="G278" s="53"/>
      <c r="H278" s="53"/>
      <c r="I278" s="53"/>
    </row>
    <row r="279" spans="2:9" ht="9.75">
      <c r="B279" s="53"/>
      <c r="C279" s="53"/>
      <c r="D279" s="53"/>
      <c r="E279" s="53"/>
      <c r="F279" s="53"/>
      <c r="G279" s="53"/>
      <c r="H279" s="53"/>
      <c r="I279" s="53"/>
    </row>
    <row r="280" spans="2:9" ht="9.75">
      <c r="B280" s="53"/>
      <c r="C280" s="53"/>
      <c r="D280" s="53"/>
      <c r="E280" s="53"/>
      <c r="F280" s="53"/>
      <c r="G280" s="53"/>
      <c r="H280" s="53"/>
      <c r="I280" s="53"/>
    </row>
    <row r="281" spans="2:9" ht="9.75">
      <c r="B281" s="53"/>
      <c r="C281" s="53"/>
      <c r="D281" s="53"/>
      <c r="E281" s="53"/>
      <c r="F281" s="53"/>
      <c r="G281" s="53"/>
      <c r="H281" s="53"/>
      <c r="I281" s="53"/>
    </row>
    <row r="282" spans="2:9" ht="9.75">
      <c r="B282" s="53"/>
      <c r="C282" s="53"/>
      <c r="D282" s="53"/>
      <c r="E282" s="53"/>
      <c r="F282" s="53"/>
      <c r="G282" s="53"/>
      <c r="H282" s="53"/>
      <c r="I282" s="53"/>
    </row>
    <row r="283" spans="2:9" ht="9.75">
      <c r="B283" s="53"/>
      <c r="C283" s="53"/>
      <c r="D283" s="53"/>
      <c r="E283" s="53"/>
      <c r="F283" s="53"/>
      <c r="G283" s="53"/>
      <c r="H283" s="53"/>
      <c r="I283" s="53"/>
    </row>
    <row r="284" spans="2:9" ht="9.75">
      <c r="B284" s="53"/>
      <c r="C284" s="53"/>
      <c r="D284" s="53"/>
      <c r="E284" s="53"/>
      <c r="F284" s="53"/>
      <c r="G284" s="53"/>
      <c r="H284" s="53"/>
      <c r="I284" s="53"/>
    </row>
    <row r="285" spans="2:9" ht="9.75">
      <c r="B285" s="53"/>
      <c r="C285" s="53"/>
      <c r="D285" s="53"/>
      <c r="E285" s="53"/>
      <c r="F285" s="53"/>
      <c r="G285" s="53"/>
      <c r="H285" s="53"/>
      <c r="I285" s="53"/>
    </row>
    <row r="286" spans="2:9" ht="9.75">
      <c r="B286" s="53"/>
      <c r="C286" s="53"/>
      <c r="D286" s="53"/>
      <c r="E286" s="53"/>
      <c r="F286" s="53"/>
      <c r="G286" s="53"/>
      <c r="H286" s="53"/>
      <c r="I286" s="53"/>
    </row>
    <row r="287" spans="2:9" ht="9.75">
      <c r="B287" s="53"/>
      <c r="C287" s="53"/>
      <c r="D287" s="53"/>
      <c r="E287" s="53"/>
      <c r="F287" s="53"/>
      <c r="G287" s="53"/>
      <c r="H287" s="53"/>
      <c r="I287" s="53"/>
    </row>
    <row r="288" spans="2:9" ht="9.75">
      <c r="B288" s="53"/>
      <c r="C288" s="53"/>
      <c r="D288" s="53"/>
      <c r="E288" s="53"/>
      <c r="F288" s="53"/>
      <c r="G288" s="53"/>
      <c r="H288" s="53"/>
      <c r="I288" s="53"/>
    </row>
    <row r="289" spans="2:9" ht="9.75">
      <c r="B289" s="53"/>
      <c r="C289" s="53"/>
      <c r="D289" s="53"/>
      <c r="E289" s="53"/>
      <c r="F289" s="53"/>
      <c r="G289" s="53"/>
      <c r="H289" s="53"/>
      <c r="I289" s="53"/>
    </row>
    <row r="290" spans="2:9" ht="9.75">
      <c r="B290" s="53"/>
      <c r="C290" s="53"/>
      <c r="D290" s="53"/>
      <c r="E290" s="53"/>
      <c r="F290" s="53"/>
      <c r="G290" s="53"/>
      <c r="H290" s="53"/>
      <c r="I290" s="53"/>
    </row>
    <row r="291" spans="2:9" ht="9.75">
      <c r="B291" s="53"/>
      <c r="C291" s="53"/>
      <c r="D291" s="53"/>
      <c r="E291" s="53"/>
      <c r="F291" s="53"/>
      <c r="G291" s="53"/>
      <c r="H291" s="53"/>
      <c r="I291" s="53"/>
    </row>
    <row r="292" spans="2:9" ht="9.75">
      <c r="B292" s="53"/>
      <c r="C292" s="53"/>
      <c r="D292" s="53"/>
      <c r="E292" s="53"/>
      <c r="F292" s="53"/>
      <c r="G292" s="53"/>
      <c r="H292" s="53"/>
      <c r="I292" s="53"/>
    </row>
    <row r="293" spans="2:9" ht="9.75">
      <c r="B293" s="53"/>
      <c r="C293" s="53"/>
      <c r="D293" s="53"/>
      <c r="E293" s="53"/>
      <c r="F293" s="53"/>
      <c r="G293" s="53"/>
      <c r="H293" s="53"/>
      <c r="I293" s="53"/>
    </row>
    <row r="294" spans="2:9" ht="9.75">
      <c r="B294" s="53"/>
      <c r="C294" s="53"/>
      <c r="D294" s="53"/>
      <c r="E294" s="53"/>
      <c r="F294" s="53"/>
      <c r="G294" s="53"/>
      <c r="H294" s="53"/>
      <c r="I294" s="53"/>
    </row>
    <row r="295" spans="2:9" ht="9.75">
      <c r="B295" s="53"/>
      <c r="C295" s="53"/>
      <c r="D295" s="53"/>
      <c r="E295" s="53"/>
      <c r="F295" s="53"/>
      <c r="G295" s="53"/>
      <c r="H295" s="53"/>
      <c r="I295" s="53"/>
    </row>
    <row r="296" spans="2:9" ht="9.75">
      <c r="B296" s="53"/>
      <c r="C296" s="53"/>
      <c r="D296" s="53"/>
      <c r="E296" s="53"/>
      <c r="F296" s="53"/>
      <c r="G296" s="53"/>
      <c r="H296" s="53"/>
      <c r="I296" s="53"/>
    </row>
    <row r="297" spans="2:9" ht="9.75">
      <c r="B297" s="53"/>
      <c r="C297" s="53"/>
      <c r="D297" s="53"/>
      <c r="E297" s="53"/>
      <c r="F297" s="53"/>
      <c r="G297" s="53"/>
      <c r="H297" s="53"/>
      <c r="I297" s="53"/>
    </row>
    <row r="298" spans="2:9" ht="9.75">
      <c r="B298" s="53"/>
      <c r="C298" s="53"/>
      <c r="D298" s="53"/>
      <c r="E298" s="53"/>
      <c r="F298" s="53"/>
      <c r="G298" s="53"/>
      <c r="H298" s="53"/>
      <c r="I298" s="53"/>
    </row>
    <row r="299" spans="2:9" ht="9.75">
      <c r="B299" s="53"/>
      <c r="C299" s="53"/>
      <c r="D299" s="53"/>
      <c r="E299" s="53"/>
      <c r="F299" s="53"/>
      <c r="G299" s="53"/>
      <c r="H299" s="53"/>
      <c r="I299" s="53"/>
    </row>
    <row r="300" spans="2:9" ht="9.75">
      <c r="B300" s="53"/>
      <c r="C300" s="53"/>
      <c r="D300" s="53"/>
      <c r="E300" s="53"/>
      <c r="F300" s="53"/>
      <c r="G300" s="53"/>
      <c r="H300" s="53"/>
      <c r="I300" s="53"/>
    </row>
    <row r="301" spans="2:9" ht="9.75">
      <c r="B301" s="53"/>
      <c r="C301" s="53"/>
      <c r="D301" s="53"/>
      <c r="E301" s="53"/>
      <c r="F301" s="53"/>
      <c r="G301" s="53"/>
      <c r="H301" s="53"/>
      <c r="I301" s="53"/>
    </row>
    <row r="302" spans="2:9" ht="9.75">
      <c r="B302" s="53"/>
      <c r="C302" s="53"/>
      <c r="D302" s="53"/>
      <c r="E302" s="53"/>
      <c r="F302" s="53"/>
      <c r="G302" s="53"/>
      <c r="H302" s="53"/>
      <c r="I302" s="53"/>
    </row>
    <row r="303" spans="2:9" ht="9.75">
      <c r="B303" s="53"/>
      <c r="C303" s="53"/>
      <c r="D303" s="53"/>
      <c r="E303" s="53"/>
      <c r="F303" s="53"/>
      <c r="G303" s="53"/>
      <c r="H303" s="53"/>
      <c r="I303" s="53"/>
    </row>
    <row r="304" spans="2:9" ht="9.75">
      <c r="B304" s="53"/>
      <c r="C304" s="53"/>
      <c r="D304" s="53"/>
      <c r="E304" s="53"/>
      <c r="F304" s="53"/>
      <c r="G304" s="53"/>
      <c r="H304" s="53"/>
      <c r="I304" s="53"/>
    </row>
    <row r="305" spans="2:9" ht="9.75">
      <c r="B305" s="53"/>
      <c r="C305" s="53"/>
      <c r="D305" s="53"/>
      <c r="E305" s="53"/>
      <c r="F305" s="53"/>
      <c r="G305" s="53"/>
      <c r="H305" s="53"/>
      <c r="I305" s="53"/>
    </row>
    <row r="306" spans="2:9" ht="9.75">
      <c r="B306" s="53"/>
      <c r="C306" s="53"/>
      <c r="D306" s="53"/>
      <c r="E306" s="53"/>
      <c r="F306" s="53"/>
      <c r="G306" s="53"/>
      <c r="H306" s="53"/>
      <c r="I306" s="53"/>
    </row>
    <row r="307" spans="2:9" ht="9.75">
      <c r="B307" s="53"/>
      <c r="C307" s="53"/>
      <c r="D307" s="53"/>
      <c r="E307" s="53"/>
      <c r="F307" s="53"/>
      <c r="G307" s="53"/>
      <c r="H307" s="53"/>
      <c r="I307" s="53"/>
    </row>
    <row r="308" spans="2:9" ht="9.75">
      <c r="B308" s="53"/>
      <c r="C308" s="53"/>
      <c r="D308" s="53"/>
      <c r="E308" s="53"/>
      <c r="F308" s="53"/>
      <c r="G308" s="53"/>
      <c r="H308" s="53"/>
      <c r="I308" s="53"/>
    </row>
    <row r="309" spans="2:9" ht="9.75">
      <c r="B309" s="53"/>
      <c r="C309" s="53"/>
      <c r="D309" s="53"/>
      <c r="E309" s="53"/>
      <c r="F309" s="53"/>
      <c r="G309" s="53"/>
      <c r="H309" s="53"/>
      <c r="I309" s="53"/>
    </row>
    <row r="310" spans="2:9" ht="9.75">
      <c r="B310" s="53"/>
      <c r="C310" s="53"/>
      <c r="D310" s="53"/>
      <c r="E310" s="53"/>
      <c r="F310" s="53"/>
      <c r="G310" s="53"/>
      <c r="H310" s="53"/>
      <c r="I310" s="53"/>
    </row>
    <row r="311" spans="2:9" ht="9.75">
      <c r="B311" s="53"/>
      <c r="C311" s="53"/>
      <c r="D311" s="53"/>
      <c r="E311" s="53"/>
      <c r="F311" s="53"/>
      <c r="G311" s="53"/>
      <c r="H311" s="53"/>
      <c r="I311" s="53"/>
    </row>
    <row r="312" spans="2:9" ht="9.75">
      <c r="B312" s="53"/>
      <c r="C312" s="53"/>
      <c r="D312" s="53"/>
      <c r="E312" s="53"/>
      <c r="F312" s="53"/>
      <c r="G312" s="53"/>
      <c r="H312" s="53"/>
      <c r="I312" s="53"/>
    </row>
    <row r="313" spans="2:9" ht="9.75">
      <c r="B313" s="53"/>
      <c r="C313" s="53"/>
      <c r="D313" s="53"/>
      <c r="E313" s="53"/>
      <c r="F313" s="53"/>
      <c r="G313" s="53"/>
      <c r="H313" s="53"/>
      <c r="I313" s="53"/>
    </row>
    <row r="314" spans="2:9" ht="9.75">
      <c r="B314" s="53"/>
      <c r="C314" s="53"/>
      <c r="D314" s="53"/>
      <c r="E314" s="53"/>
      <c r="F314" s="53"/>
      <c r="G314" s="53"/>
      <c r="H314" s="53"/>
      <c r="I314" s="53"/>
    </row>
    <row r="315" spans="2:9" ht="9.75">
      <c r="B315" s="53"/>
      <c r="C315" s="53"/>
      <c r="D315" s="53"/>
      <c r="E315" s="53"/>
      <c r="F315" s="53"/>
      <c r="G315" s="53"/>
      <c r="H315" s="53"/>
      <c r="I315" s="53"/>
    </row>
    <row r="316" spans="2:9" ht="9.75">
      <c r="B316" s="53"/>
      <c r="C316" s="53"/>
      <c r="D316" s="53"/>
      <c r="E316" s="53"/>
      <c r="F316" s="53"/>
      <c r="G316" s="53"/>
      <c r="H316" s="53"/>
      <c r="I316" s="53"/>
    </row>
    <row r="317" spans="2:9" ht="9.75">
      <c r="B317" s="53"/>
      <c r="C317" s="53"/>
      <c r="D317" s="53"/>
      <c r="E317" s="53"/>
      <c r="F317" s="53"/>
      <c r="G317" s="53"/>
      <c r="H317" s="53"/>
      <c r="I317" s="53"/>
    </row>
    <row r="318" spans="2:9" ht="9.75">
      <c r="B318" s="53"/>
      <c r="C318" s="53"/>
      <c r="D318" s="53"/>
      <c r="E318" s="53"/>
      <c r="F318" s="53"/>
      <c r="G318" s="53"/>
      <c r="H318" s="53"/>
      <c r="I318" s="53"/>
    </row>
    <row r="319" spans="2:9" ht="9.75">
      <c r="B319" s="53"/>
      <c r="C319" s="53"/>
      <c r="D319" s="53"/>
      <c r="E319" s="53"/>
      <c r="F319" s="53"/>
      <c r="G319" s="53"/>
      <c r="H319" s="53"/>
      <c r="I319" s="53"/>
    </row>
    <row r="320" spans="2:9" ht="9.75">
      <c r="B320" s="53"/>
      <c r="C320" s="53"/>
      <c r="D320" s="53"/>
      <c r="E320" s="53"/>
      <c r="F320" s="53"/>
      <c r="G320" s="53"/>
      <c r="H320" s="53"/>
      <c r="I320" s="53"/>
    </row>
    <row r="321" spans="2:9" ht="9.75">
      <c r="B321" s="53"/>
      <c r="C321" s="53"/>
      <c r="D321" s="53"/>
      <c r="E321" s="53"/>
      <c r="F321" s="53"/>
      <c r="G321" s="53"/>
      <c r="H321" s="53"/>
      <c r="I321" s="53"/>
    </row>
    <row r="322" spans="2:9" ht="9.75">
      <c r="B322" s="53"/>
      <c r="C322" s="53"/>
      <c r="D322" s="53"/>
      <c r="E322" s="53"/>
      <c r="F322" s="53"/>
      <c r="G322" s="53"/>
      <c r="H322" s="53"/>
      <c r="I322" s="53"/>
    </row>
    <row r="323" spans="2:9" ht="9.75">
      <c r="B323" s="53"/>
      <c r="C323" s="53"/>
      <c r="D323" s="53"/>
      <c r="E323" s="53"/>
      <c r="F323" s="53"/>
      <c r="G323" s="53"/>
      <c r="H323" s="53"/>
      <c r="I323" s="53"/>
    </row>
    <row r="324" spans="2:9" ht="9.75">
      <c r="B324" s="53"/>
      <c r="C324" s="53"/>
      <c r="D324" s="53"/>
      <c r="E324" s="53"/>
      <c r="F324" s="53"/>
      <c r="G324" s="53"/>
      <c r="H324" s="53"/>
      <c r="I324" s="53"/>
    </row>
    <row r="325" spans="2:9" ht="9.75">
      <c r="B325" s="53"/>
      <c r="C325" s="53"/>
      <c r="D325" s="53"/>
      <c r="E325" s="53"/>
      <c r="F325" s="53"/>
      <c r="G325" s="53"/>
      <c r="H325" s="53"/>
      <c r="I325" s="53"/>
    </row>
    <row r="326" spans="2:9" ht="9.75">
      <c r="B326" s="53"/>
      <c r="C326" s="53"/>
      <c r="D326" s="53"/>
      <c r="E326" s="53"/>
      <c r="F326" s="53"/>
      <c r="G326" s="53"/>
      <c r="H326" s="53"/>
      <c r="I326" s="53"/>
    </row>
    <row r="327" spans="2:9" ht="9.75">
      <c r="B327" s="53"/>
      <c r="C327" s="53"/>
      <c r="D327" s="53"/>
      <c r="E327" s="53"/>
      <c r="F327" s="53"/>
      <c r="G327" s="53"/>
      <c r="H327" s="53"/>
      <c r="I327" s="53"/>
    </row>
    <row r="328" spans="2:9" ht="9.75">
      <c r="B328" s="53"/>
      <c r="C328" s="53"/>
      <c r="D328" s="53"/>
      <c r="E328" s="53"/>
      <c r="F328" s="53"/>
      <c r="G328" s="53"/>
      <c r="H328" s="53"/>
      <c r="I328" s="53"/>
    </row>
    <row r="329" spans="2:9" ht="9.75">
      <c r="B329" s="53"/>
      <c r="C329" s="53"/>
      <c r="D329" s="53"/>
      <c r="E329" s="53"/>
      <c r="F329" s="53"/>
      <c r="G329" s="53"/>
      <c r="H329" s="53"/>
      <c r="I329" s="53"/>
    </row>
    <row r="330" spans="2:9" ht="9.75">
      <c r="B330" s="53"/>
      <c r="C330" s="53"/>
      <c r="D330" s="53"/>
      <c r="E330" s="53"/>
      <c r="F330" s="53"/>
      <c r="G330" s="53"/>
      <c r="H330" s="53"/>
      <c r="I330" s="53"/>
    </row>
    <row r="331" spans="2:9" ht="9.75">
      <c r="B331" s="53"/>
      <c r="C331" s="53"/>
      <c r="D331" s="53"/>
      <c r="E331" s="53"/>
      <c r="F331" s="53"/>
      <c r="G331" s="53"/>
      <c r="H331" s="53"/>
      <c r="I331" s="53"/>
    </row>
    <row r="332" spans="2:9" ht="9.75">
      <c r="B332" s="53"/>
      <c r="C332" s="53"/>
      <c r="D332" s="53"/>
      <c r="E332" s="53"/>
      <c r="F332" s="53"/>
      <c r="G332" s="53"/>
      <c r="H332" s="53"/>
      <c r="I332" s="53"/>
    </row>
    <row r="333" spans="2:9" ht="9.75">
      <c r="B333" s="53"/>
      <c r="C333" s="53"/>
      <c r="D333" s="53"/>
      <c r="E333" s="53"/>
      <c r="F333" s="53"/>
      <c r="G333" s="53"/>
      <c r="H333" s="53"/>
      <c r="I333" s="53"/>
    </row>
    <row r="334" spans="2:9" ht="9.75">
      <c r="B334" s="53"/>
      <c r="C334" s="53"/>
      <c r="D334" s="53"/>
      <c r="E334" s="53"/>
      <c r="F334" s="53"/>
      <c r="G334" s="53"/>
      <c r="H334" s="53"/>
      <c r="I334" s="53"/>
    </row>
    <row r="335" spans="2:9" ht="9.75">
      <c r="B335" s="53"/>
      <c r="C335" s="53"/>
      <c r="D335" s="53"/>
      <c r="E335" s="53"/>
      <c r="F335" s="53"/>
      <c r="G335" s="53"/>
      <c r="H335" s="53"/>
      <c r="I335" s="53"/>
    </row>
    <row r="336" spans="2:9" ht="9.75">
      <c r="B336" s="53"/>
      <c r="C336" s="53"/>
      <c r="D336" s="53"/>
      <c r="E336" s="53"/>
      <c r="F336" s="53"/>
      <c r="G336" s="53"/>
      <c r="H336" s="53"/>
      <c r="I336" s="53"/>
    </row>
    <row r="337" spans="2:9" ht="9.75">
      <c r="B337" s="53"/>
      <c r="C337" s="53"/>
      <c r="D337" s="53"/>
      <c r="E337" s="53"/>
      <c r="F337" s="53"/>
      <c r="G337" s="53"/>
      <c r="H337" s="53"/>
      <c r="I337" s="53"/>
    </row>
    <row r="338" spans="2:9" ht="9.75">
      <c r="B338" s="53"/>
      <c r="C338" s="53"/>
      <c r="D338" s="53"/>
      <c r="E338" s="53"/>
      <c r="F338" s="53"/>
      <c r="G338" s="53"/>
      <c r="H338" s="53"/>
      <c r="I338" s="53"/>
    </row>
    <row r="339" spans="2:9" ht="9.75">
      <c r="B339" s="53"/>
      <c r="C339" s="53"/>
      <c r="D339" s="53"/>
      <c r="E339" s="53"/>
      <c r="F339" s="53"/>
      <c r="G339" s="53"/>
      <c r="H339" s="53"/>
      <c r="I339" s="53"/>
    </row>
    <row r="340" spans="2:9" ht="9.75">
      <c r="B340" s="53"/>
      <c r="C340" s="53"/>
      <c r="D340" s="53"/>
      <c r="E340" s="53"/>
      <c r="F340" s="53"/>
      <c r="G340" s="53"/>
      <c r="H340" s="53"/>
      <c r="I340" s="53"/>
    </row>
    <row r="341" spans="2:9" ht="9.75">
      <c r="B341" s="53"/>
      <c r="C341" s="53"/>
      <c r="D341" s="53"/>
      <c r="E341" s="53"/>
      <c r="F341" s="53"/>
      <c r="G341" s="53"/>
      <c r="H341" s="53"/>
      <c r="I341" s="53"/>
    </row>
    <row r="342" spans="2:9" ht="9.75">
      <c r="B342" s="53"/>
      <c r="C342" s="53"/>
      <c r="D342" s="53"/>
      <c r="E342" s="53"/>
      <c r="F342" s="53"/>
      <c r="G342" s="53"/>
      <c r="H342" s="53"/>
      <c r="I342" s="53"/>
    </row>
    <row r="343" spans="2:9" ht="9.75">
      <c r="B343" s="53"/>
      <c r="C343" s="53"/>
      <c r="D343" s="53"/>
      <c r="E343" s="53"/>
      <c r="F343" s="53"/>
      <c r="G343" s="53"/>
      <c r="H343" s="53"/>
      <c r="I343" s="53"/>
    </row>
    <row r="344" spans="2:9" ht="9.75">
      <c r="B344" s="53"/>
      <c r="C344" s="53"/>
      <c r="D344" s="53"/>
      <c r="E344" s="53"/>
      <c r="F344" s="53"/>
      <c r="G344" s="53"/>
      <c r="H344" s="53"/>
      <c r="I344" s="53"/>
    </row>
    <row r="345" spans="2:9" ht="9.75">
      <c r="B345" s="53"/>
      <c r="C345" s="53"/>
      <c r="D345" s="53"/>
      <c r="E345" s="53"/>
      <c r="F345" s="53"/>
      <c r="G345" s="53"/>
      <c r="H345" s="53"/>
      <c r="I345" s="53"/>
    </row>
    <row r="346" spans="2:9" ht="9.75">
      <c r="B346" s="53"/>
      <c r="C346" s="53"/>
      <c r="D346" s="53"/>
      <c r="E346" s="53"/>
      <c r="F346" s="53"/>
      <c r="G346" s="53"/>
      <c r="H346" s="53"/>
      <c r="I346" s="53"/>
    </row>
    <row r="347" spans="2:9" ht="9.75">
      <c r="B347" s="53"/>
      <c r="C347" s="53"/>
      <c r="D347" s="53"/>
      <c r="E347" s="53"/>
      <c r="F347" s="53"/>
      <c r="G347" s="53"/>
      <c r="H347" s="53"/>
      <c r="I347" s="53"/>
    </row>
    <row r="348" spans="2:9" ht="9.75">
      <c r="B348" s="53"/>
      <c r="C348" s="53"/>
      <c r="D348" s="53"/>
      <c r="E348" s="53"/>
      <c r="F348" s="53"/>
      <c r="G348" s="53"/>
      <c r="H348" s="53"/>
      <c r="I348" s="53"/>
    </row>
    <row r="349" spans="2:9" ht="9.75">
      <c r="B349" s="53"/>
      <c r="C349" s="53"/>
      <c r="D349" s="53"/>
      <c r="E349" s="53"/>
      <c r="F349" s="53"/>
      <c r="G349" s="53"/>
      <c r="H349" s="53"/>
      <c r="I349" s="53"/>
    </row>
    <row r="350" spans="2:9" ht="9.75">
      <c r="B350" s="53"/>
      <c r="C350" s="53"/>
      <c r="D350" s="53"/>
      <c r="E350" s="53"/>
      <c r="F350" s="53"/>
      <c r="G350" s="53"/>
      <c r="H350" s="53"/>
      <c r="I350" s="53"/>
    </row>
    <row r="351" spans="2:9" ht="9.75">
      <c r="B351" s="53"/>
      <c r="C351" s="53"/>
      <c r="D351" s="53"/>
      <c r="E351" s="53"/>
      <c r="F351" s="53"/>
      <c r="G351" s="53"/>
      <c r="H351" s="53"/>
      <c r="I351" s="53"/>
    </row>
    <row r="352" spans="2:9" ht="9.75">
      <c r="B352" s="53"/>
      <c r="C352" s="53"/>
      <c r="D352" s="53"/>
      <c r="E352" s="53"/>
      <c r="F352" s="53"/>
      <c r="G352" s="53"/>
      <c r="H352" s="53"/>
      <c r="I352" s="53"/>
    </row>
    <row r="353" spans="2:9" ht="9.75">
      <c r="B353" s="53"/>
      <c r="C353" s="53"/>
      <c r="D353" s="53"/>
      <c r="E353" s="53"/>
      <c r="F353" s="53"/>
      <c r="G353" s="53"/>
      <c r="H353" s="53"/>
      <c r="I353" s="53"/>
    </row>
    <row r="354" spans="2:9" ht="9.75">
      <c r="B354" s="53"/>
      <c r="C354" s="53"/>
      <c r="D354" s="53"/>
      <c r="E354" s="53"/>
      <c r="F354" s="53"/>
      <c r="G354" s="53"/>
      <c r="H354" s="53"/>
      <c r="I354" s="53"/>
    </row>
    <row r="355" spans="2:9" ht="9.75">
      <c r="B355" s="53"/>
      <c r="C355" s="53"/>
      <c r="D355" s="53"/>
      <c r="E355" s="53"/>
      <c r="F355" s="53"/>
      <c r="G355" s="53"/>
      <c r="H355" s="53"/>
      <c r="I355" s="53"/>
    </row>
    <row r="356" spans="2:9" ht="9.75">
      <c r="B356" s="53"/>
      <c r="C356" s="53"/>
      <c r="D356" s="53"/>
      <c r="E356" s="53"/>
      <c r="F356" s="53"/>
      <c r="G356" s="53"/>
      <c r="H356" s="53"/>
      <c r="I356" s="53"/>
    </row>
    <row r="357" spans="2:9" ht="9.75">
      <c r="B357" s="53"/>
      <c r="C357" s="53"/>
      <c r="D357" s="53"/>
      <c r="E357" s="53"/>
      <c r="F357" s="53"/>
      <c r="G357" s="53"/>
      <c r="H357" s="53"/>
      <c r="I357" s="53"/>
    </row>
    <row r="358" spans="2:9" ht="9.75">
      <c r="B358" s="53"/>
      <c r="C358" s="53"/>
      <c r="D358" s="53"/>
      <c r="E358" s="53"/>
      <c r="F358" s="53"/>
      <c r="G358" s="53"/>
      <c r="H358" s="53"/>
      <c r="I358" s="53"/>
    </row>
    <row r="359" spans="2:9" ht="9.75">
      <c r="B359" s="53"/>
      <c r="C359" s="53"/>
      <c r="D359" s="53"/>
      <c r="E359" s="53"/>
      <c r="F359" s="53"/>
      <c r="G359" s="53"/>
      <c r="H359" s="53"/>
      <c r="I359" s="53"/>
    </row>
    <row r="360" spans="2:9" ht="9.75">
      <c r="B360" s="53"/>
      <c r="C360" s="53"/>
      <c r="D360" s="53"/>
      <c r="E360" s="53"/>
      <c r="F360" s="53"/>
      <c r="G360" s="53"/>
      <c r="H360" s="53"/>
      <c r="I360" s="53"/>
    </row>
    <row r="361" spans="2:9" ht="9.75">
      <c r="B361" s="53"/>
      <c r="C361" s="53"/>
      <c r="D361" s="53"/>
      <c r="E361" s="53"/>
      <c r="F361" s="53"/>
      <c r="G361" s="53"/>
      <c r="H361" s="53"/>
      <c r="I361" s="53"/>
    </row>
    <row r="362" spans="2:9" ht="9.75">
      <c r="B362" s="53"/>
      <c r="C362" s="53"/>
      <c r="D362" s="53"/>
      <c r="E362" s="53"/>
      <c r="F362" s="53"/>
      <c r="G362" s="53"/>
      <c r="H362" s="53"/>
      <c r="I362" s="53"/>
    </row>
    <row r="363" spans="2:9" ht="9.75">
      <c r="B363" s="53"/>
      <c r="C363" s="53"/>
      <c r="D363" s="53"/>
      <c r="E363" s="53"/>
      <c r="F363" s="53"/>
      <c r="G363" s="53"/>
      <c r="H363" s="53"/>
      <c r="I363" s="53"/>
    </row>
    <row r="364" spans="2:9" ht="9.75">
      <c r="B364" s="53"/>
      <c r="C364" s="53"/>
      <c r="D364" s="53"/>
      <c r="E364" s="53"/>
      <c r="F364" s="53"/>
      <c r="G364" s="53"/>
      <c r="H364" s="53"/>
      <c r="I364" s="53"/>
    </row>
    <row r="365" spans="2:9" ht="9.75">
      <c r="B365" s="53"/>
      <c r="C365" s="53"/>
      <c r="D365" s="53"/>
      <c r="E365" s="53"/>
      <c r="F365" s="53"/>
      <c r="G365" s="53"/>
      <c r="H365" s="53"/>
      <c r="I365" s="53"/>
    </row>
    <row r="366" spans="2:9" ht="9.75">
      <c r="B366" s="53"/>
      <c r="C366" s="53"/>
      <c r="D366" s="53"/>
      <c r="E366" s="53"/>
      <c r="F366" s="53"/>
      <c r="G366" s="53"/>
      <c r="H366" s="53"/>
      <c r="I366" s="53"/>
    </row>
    <row r="367" spans="2:9" ht="9.75">
      <c r="B367" s="53"/>
      <c r="C367" s="53"/>
      <c r="D367" s="53"/>
      <c r="E367" s="53"/>
      <c r="F367" s="53"/>
      <c r="G367" s="53"/>
      <c r="H367" s="53"/>
      <c r="I367" s="53"/>
    </row>
    <row r="368" spans="2:9" ht="9.75">
      <c r="B368" s="53"/>
      <c r="C368" s="53"/>
      <c r="D368" s="53"/>
      <c r="E368" s="53"/>
      <c r="F368" s="53"/>
      <c r="G368" s="53"/>
      <c r="H368" s="53"/>
      <c r="I368" s="53"/>
    </row>
    <row r="369" spans="2:9" ht="9.75">
      <c r="B369" s="53"/>
      <c r="C369" s="53"/>
      <c r="D369" s="53"/>
      <c r="E369" s="53"/>
      <c r="F369" s="53"/>
      <c r="G369" s="53"/>
      <c r="H369" s="53"/>
      <c r="I369" s="53"/>
    </row>
    <row r="370" spans="2:9" ht="9.75">
      <c r="B370" s="53"/>
      <c r="C370" s="53"/>
      <c r="D370" s="53"/>
      <c r="E370" s="53"/>
      <c r="F370" s="53"/>
      <c r="G370" s="53"/>
      <c r="H370" s="53"/>
      <c r="I370" s="53"/>
    </row>
    <row r="371" spans="2:9" ht="9.75">
      <c r="B371" s="53"/>
      <c r="C371" s="53"/>
      <c r="D371" s="53"/>
      <c r="E371" s="53"/>
      <c r="F371" s="53"/>
      <c r="G371" s="53"/>
      <c r="H371" s="53"/>
      <c r="I371" s="53"/>
    </row>
    <row r="372" spans="2:9" ht="9.75">
      <c r="B372" s="53"/>
      <c r="C372" s="53"/>
      <c r="D372" s="53"/>
      <c r="E372" s="53"/>
      <c r="F372" s="53"/>
      <c r="G372" s="53"/>
      <c r="H372" s="53"/>
      <c r="I372" s="53"/>
    </row>
    <row r="373" spans="2:9" ht="9.75">
      <c r="B373" s="53"/>
      <c r="C373" s="53"/>
      <c r="D373" s="53"/>
      <c r="E373" s="53"/>
      <c r="F373" s="53"/>
      <c r="G373" s="53"/>
      <c r="H373" s="53"/>
      <c r="I373" s="53"/>
    </row>
    <row r="374" spans="2:9" ht="9.75">
      <c r="B374" s="53"/>
      <c r="C374" s="53"/>
      <c r="D374" s="53"/>
      <c r="E374" s="53"/>
      <c r="F374" s="53"/>
      <c r="G374" s="53"/>
      <c r="H374" s="53"/>
      <c r="I374" s="53"/>
    </row>
    <row r="375" spans="2:9" ht="9.75">
      <c r="B375" s="53"/>
      <c r="C375" s="53"/>
      <c r="D375" s="53"/>
      <c r="E375" s="53"/>
      <c r="F375" s="53"/>
      <c r="G375" s="53"/>
      <c r="H375" s="53"/>
      <c r="I375" s="53"/>
    </row>
    <row r="376" spans="2:9" ht="9.75">
      <c r="B376" s="53"/>
      <c r="C376" s="53"/>
      <c r="D376" s="53"/>
      <c r="E376" s="53"/>
      <c r="F376" s="53"/>
      <c r="G376" s="53"/>
      <c r="H376" s="53"/>
      <c r="I376" s="53"/>
    </row>
    <row r="377" spans="2:9" ht="9.75">
      <c r="B377" s="53"/>
      <c r="C377" s="53"/>
      <c r="D377" s="53"/>
      <c r="E377" s="53"/>
      <c r="F377" s="53"/>
      <c r="G377" s="53"/>
      <c r="H377" s="53"/>
      <c r="I377" s="53"/>
    </row>
    <row r="378" spans="2:9" ht="9.75">
      <c r="B378" s="53"/>
      <c r="C378" s="53"/>
      <c r="D378" s="53"/>
      <c r="E378" s="53"/>
      <c r="F378" s="53"/>
      <c r="G378" s="53"/>
      <c r="H378" s="53"/>
      <c r="I378" s="53"/>
    </row>
    <row r="379" spans="2:9" ht="9.75">
      <c r="B379" s="53"/>
      <c r="C379" s="53"/>
      <c r="D379" s="53"/>
      <c r="E379" s="53"/>
      <c r="F379" s="53"/>
      <c r="G379" s="53"/>
      <c r="H379" s="53"/>
      <c r="I379" s="53"/>
    </row>
    <row r="380" spans="2:9" ht="9.75">
      <c r="B380" s="53"/>
      <c r="C380" s="53"/>
      <c r="D380" s="53"/>
      <c r="E380" s="53"/>
      <c r="F380" s="53"/>
      <c r="G380" s="53"/>
      <c r="H380" s="53"/>
      <c r="I380" s="53"/>
    </row>
    <row r="381" spans="2:9" ht="9.75">
      <c r="B381" s="53"/>
      <c r="C381" s="53"/>
      <c r="D381" s="53"/>
      <c r="E381" s="53"/>
      <c r="F381" s="53"/>
      <c r="G381" s="53"/>
      <c r="H381" s="53"/>
      <c r="I381" s="53"/>
    </row>
    <row r="382" spans="2:9" ht="9.75">
      <c r="B382" s="53"/>
      <c r="C382" s="53"/>
      <c r="D382" s="53"/>
      <c r="E382" s="53"/>
      <c r="F382" s="53"/>
      <c r="G382" s="53"/>
      <c r="H382" s="53"/>
      <c r="I382" s="53"/>
    </row>
    <row r="383" spans="2:9" ht="9.75">
      <c r="B383" s="53"/>
      <c r="C383" s="53"/>
      <c r="D383" s="53"/>
      <c r="E383" s="53"/>
      <c r="F383" s="53"/>
      <c r="G383" s="53"/>
      <c r="H383" s="53"/>
      <c r="I383" s="53"/>
    </row>
    <row r="384" spans="2:9" ht="9.75">
      <c r="B384" s="53"/>
      <c r="C384" s="53"/>
      <c r="D384" s="53"/>
      <c r="E384" s="53"/>
      <c r="F384" s="53"/>
      <c r="G384" s="53"/>
      <c r="H384" s="53"/>
      <c r="I384" s="53"/>
    </row>
    <row r="385" spans="2:9" ht="9.75">
      <c r="B385" s="53"/>
      <c r="C385" s="53"/>
      <c r="D385" s="53"/>
      <c r="E385" s="53"/>
      <c r="F385" s="53"/>
      <c r="G385" s="53"/>
      <c r="H385" s="53"/>
      <c r="I385" s="53"/>
    </row>
    <row r="386" spans="2:9" ht="9.75">
      <c r="B386" s="53"/>
      <c r="C386" s="53"/>
      <c r="D386" s="53"/>
      <c r="E386" s="53"/>
      <c r="F386" s="53"/>
      <c r="G386" s="53"/>
      <c r="H386" s="53"/>
      <c r="I386" s="53"/>
    </row>
    <row r="387" spans="2:9" ht="9.75">
      <c r="B387" s="53"/>
      <c r="C387" s="53"/>
      <c r="D387" s="53"/>
      <c r="E387" s="53"/>
      <c r="F387" s="53"/>
      <c r="G387" s="53"/>
      <c r="H387" s="53"/>
      <c r="I387" s="53"/>
    </row>
    <row r="388" spans="2:9" ht="9.75">
      <c r="B388" s="53"/>
      <c r="C388" s="53"/>
      <c r="D388" s="53"/>
      <c r="E388" s="53"/>
      <c r="F388" s="53"/>
      <c r="G388" s="53"/>
      <c r="H388" s="53"/>
      <c r="I388" s="53"/>
    </row>
    <row r="389" spans="2:9" ht="9.75">
      <c r="B389" s="53"/>
      <c r="C389" s="53"/>
      <c r="D389" s="53"/>
      <c r="E389" s="53"/>
      <c r="F389" s="53"/>
      <c r="G389" s="53"/>
      <c r="H389" s="53"/>
      <c r="I389" s="53"/>
    </row>
    <row r="390" spans="2:9" ht="9.75">
      <c r="B390" s="53"/>
      <c r="C390" s="53"/>
      <c r="D390" s="53"/>
      <c r="E390" s="53"/>
      <c r="F390" s="53"/>
      <c r="G390" s="53"/>
      <c r="H390" s="53"/>
      <c r="I390" s="53"/>
    </row>
    <row r="391" spans="2:9" ht="9.75">
      <c r="B391" s="53"/>
      <c r="C391" s="53"/>
      <c r="D391" s="53"/>
      <c r="E391" s="53"/>
      <c r="F391" s="53"/>
      <c r="G391" s="53"/>
      <c r="H391" s="53"/>
      <c r="I391" s="53"/>
    </row>
    <row r="392" spans="2:9" ht="9.75">
      <c r="B392" s="53"/>
      <c r="C392" s="53"/>
      <c r="D392" s="53"/>
      <c r="E392" s="53"/>
      <c r="F392" s="53"/>
      <c r="G392" s="53"/>
      <c r="H392" s="53"/>
      <c r="I392" s="53"/>
    </row>
    <row r="393" spans="2:9" ht="9.75">
      <c r="B393" s="53"/>
      <c r="C393" s="53"/>
      <c r="D393" s="53"/>
      <c r="E393" s="53"/>
      <c r="F393" s="53"/>
      <c r="G393" s="53"/>
      <c r="H393" s="53"/>
      <c r="I393" s="53"/>
    </row>
    <row r="394" spans="2:9" ht="9.75">
      <c r="B394" s="53"/>
      <c r="C394" s="53"/>
      <c r="D394" s="53"/>
      <c r="E394" s="53"/>
      <c r="F394" s="53"/>
      <c r="G394" s="53"/>
      <c r="H394" s="53"/>
      <c r="I394" s="53"/>
    </row>
    <row r="395" spans="2:9" ht="9.75">
      <c r="B395" s="53"/>
      <c r="C395" s="53"/>
      <c r="D395" s="53"/>
      <c r="E395" s="53"/>
      <c r="F395" s="53"/>
      <c r="G395" s="53"/>
      <c r="H395" s="53"/>
      <c r="I395" s="53"/>
    </row>
    <row r="396" spans="2:9" ht="9.75">
      <c r="B396" s="53"/>
      <c r="C396" s="53"/>
      <c r="D396" s="53"/>
      <c r="E396" s="53"/>
      <c r="F396" s="53"/>
      <c r="G396" s="53"/>
      <c r="H396" s="53"/>
      <c r="I396" s="53"/>
    </row>
    <row r="397" spans="2:9" ht="9.75">
      <c r="B397" s="53"/>
      <c r="C397" s="53"/>
      <c r="D397" s="53"/>
      <c r="E397" s="53"/>
      <c r="F397" s="53"/>
      <c r="G397" s="53"/>
      <c r="H397" s="53"/>
      <c r="I397" s="53"/>
    </row>
    <row r="398" spans="2:9" ht="9.75">
      <c r="B398" s="53"/>
      <c r="C398" s="53"/>
      <c r="D398" s="53"/>
      <c r="E398" s="53"/>
      <c r="F398" s="53"/>
      <c r="G398" s="53"/>
      <c r="H398" s="53"/>
      <c r="I398" s="53"/>
    </row>
    <row r="399" spans="2:9" ht="9.75">
      <c r="B399" s="53"/>
      <c r="C399" s="53"/>
      <c r="D399" s="53"/>
      <c r="E399" s="53"/>
      <c r="F399" s="53"/>
      <c r="G399" s="53"/>
      <c r="H399" s="53"/>
      <c r="I399" s="53"/>
    </row>
    <row r="400" spans="2:9" ht="9.75">
      <c r="B400" s="53"/>
      <c r="C400" s="53"/>
      <c r="D400" s="53"/>
      <c r="E400" s="53"/>
      <c r="F400" s="53"/>
      <c r="G400" s="53"/>
      <c r="H400" s="53"/>
      <c r="I400" s="53"/>
    </row>
    <row r="401" spans="2:9" ht="9.75">
      <c r="B401" s="53"/>
      <c r="C401" s="53"/>
      <c r="D401" s="53"/>
      <c r="E401" s="53"/>
      <c r="F401" s="53"/>
      <c r="G401" s="53"/>
      <c r="H401" s="53"/>
      <c r="I401" s="53"/>
    </row>
    <row r="402" spans="2:9" ht="9.75">
      <c r="B402" s="53"/>
      <c r="C402" s="53"/>
      <c r="D402" s="53"/>
      <c r="E402" s="53"/>
      <c r="F402" s="53"/>
      <c r="G402" s="53"/>
      <c r="H402" s="53"/>
      <c r="I402" s="53"/>
    </row>
    <row r="403" spans="2:9" ht="9.75">
      <c r="B403" s="53"/>
      <c r="C403" s="53"/>
      <c r="D403" s="53"/>
      <c r="E403" s="53"/>
      <c r="F403" s="53"/>
      <c r="G403" s="53"/>
      <c r="H403" s="53"/>
      <c r="I403" s="53"/>
    </row>
    <row r="404" spans="2:9" ht="9.75">
      <c r="B404" s="53"/>
      <c r="C404" s="53"/>
      <c r="D404" s="53"/>
      <c r="E404" s="53"/>
      <c r="F404" s="53"/>
      <c r="G404" s="53"/>
      <c r="H404" s="53"/>
      <c r="I404" s="53"/>
    </row>
    <row r="405" spans="2:9" ht="9.75">
      <c r="B405" s="53"/>
      <c r="C405" s="53"/>
      <c r="D405" s="53"/>
      <c r="E405" s="53"/>
      <c r="F405" s="53"/>
      <c r="G405" s="53"/>
      <c r="H405" s="53"/>
      <c r="I405" s="53"/>
    </row>
    <row r="406" spans="2:9" ht="9.75">
      <c r="B406" s="53"/>
      <c r="C406" s="53"/>
      <c r="D406" s="53"/>
      <c r="E406" s="53"/>
      <c r="F406" s="53"/>
      <c r="G406" s="53"/>
      <c r="H406" s="53"/>
      <c r="I406" s="53"/>
    </row>
    <row r="407" spans="2:9" ht="9.75">
      <c r="B407" s="53"/>
      <c r="C407" s="53"/>
      <c r="D407" s="53"/>
      <c r="E407" s="53"/>
      <c r="F407" s="53"/>
      <c r="G407" s="53"/>
      <c r="H407" s="53"/>
      <c r="I407" s="53"/>
    </row>
    <row r="408" spans="2:9" ht="9.75">
      <c r="B408" s="53"/>
      <c r="C408" s="53"/>
      <c r="D408" s="53"/>
      <c r="E408" s="53"/>
      <c r="F408" s="53"/>
      <c r="G408" s="53"/>
      <c r="H408" s="53"/>
      <c r="I408" s="53"/>
    </row>
    <row r="409" spans="2:9" ht="9.75">
      <c r="B409" s="53"/>
      <c r="C409" s="53"/>
      <c r="D409" s="53"/>
      <c r="E409" s="53"/>
      <c r="F409" s="53"/>
      <c r="G409" s="53"/>
      <c r="H409" s="53"/>
      <c r="I409" s="53"/>
    </row>
    <row r="410" spans="2:9" ht="9.75">
      <c r="B410" s="53"/>
      <c r="C410" s="53"/>
      <c r="D410" s="53"/>
      <c r="E410" s="53"/>
      <c r="F410" s="53"/>
      <c r="G410" s="53"/>
      <c r="H410" s="53"/>
      <c r="I410" s="53"/>
    </row>
    <row r="411" spans="2:9" ht="9.75">
      <c r="B411" s="53"/>
      <c r="C411" s="53"/>
      <c r="D411" s="53"/>
      <c r="E411" s="53"/>
      <c r="F411" s="53"/>
      <c r="G411" s="53"/>
      <c r="H411" s="53"/>
      <c r="I411" s="53"/>
    </row>
    <row r="412" spans="2:9" ht="9.75">
      <c r="B412" s="53"/>
      <c r="C412" s="53"/>
      <c r="D412" s="53"/>
      <c r="E412" s="53"/>
      <c r="F412" s="53"/>
      <c r="G412" s="53"/>
      <c r="H412" s="53"/>
      <c r="I412" s="53"/>
    </row>
    <row r="413" spans="2:9" ht="9.75">
      <c r="B413" s="53"/>
      <c r="C413" s="53"/>
      <c r="D413" s="53"/>
      <c r="E413" s="53"/>
      <c r="F413" s="53"/>
      <c r="G413" s="53"/>
      <c r="H413" s="53"/>
      <c r="I413" s="53"/>
    </row>
    <row r="414" spans="2:9" ht="9.75">
      <c r="B414" s="53"/>
      <c r="C414" s="53"/>
      <c r="D414" s="53"/>
      <c r="E414" s="53"/>
      <c r="F414" s="53"/>
      <c r="G414" s="53"/>
      <c r="H414" s="53"/>
      <c r="I414" s="53"/>
    </row>
    <row r="415" spans="2:9" ht="9.75">
      <c r="B415" s="53"/>
      <c r="C415" s="53"/>
      <c r="D415" s="53"/>
      <c r="E415" s="53"/>
      <c r="F415" s="53"/>
      <c r="G415" s="53"/>
      <c r="H415" s="53"/>
      <c r="I415" s="53"/>
    </row>
    <row r="416" spans="2:9" ht="9.75">
      <c r="B416" s="53"/>
      <c r="C416" s="53"/>
      <c r="D416" s="53"/>
      <c r="E416" s="53"/>
      <c r="F416" s="53"/>
      <c r="G416" s="53"/>
      <c r="H416" s="53"/>
      <c r="I416" s="53"/>
    </row>
    <row r="417" spans="2:9" ht="9.75">
      <c r="B417" s="53"/>
      <c r="C417" s="53"/>
      <c r="D417" s="53"/>
      <c r="E417" s="53"/>
      <c r="F417" s="53"/>
      <c r="G417" s="53"/>
      <c r="H417" s="53"/>
      <c r="I417" s="53"/>
    </row>
    <row r="418" spans="2:9" ht="9.75">
      <c r="B418" s="53"/>
      <c r="C418" s="53"/>
      <c r="D418" s="53"/>
      <c r="E418" s="53"/>
      <c r="F418" s="53"/>
      <c r="G418" s="53"/>
      <c r="H418" s="53"/>
      <c r="I418" s="53"/>
    </row>
    <row r="419" spans="2:9" ht="9.75">
      <c r="B419" s="53"/>
      <c r="C419" s="53"/>
      <c r="D419" s="53"/>
      <c r="E419" s="53"/>
      <c r="F419" s="53"/>
      <c r="G419" s="53"/>
      <c r="H419" s="53"/>
      <c r="I419" s="53"/>
    </row>
    <row r="420" spans="2:9" ht="9.75">
      <c r="B420" s="53"/>
      <c r="C420" s="53"/>
      <c r="D420" s="53"/>
      <c r="E420" s="53"/>
      <c r="F420" s="53"/>
      <c r="G420" s="53"/>
      <c r="H420" s="53"/>
      <c r="I420" s="53"/>
    </row>
    <row r="421" spans="2:9" ht="9.75">
      <c r="B421" s="53"/>
      <c r="C421" s="53"/>
      <c r="D421" s="53"/>
      <c r="E421" s="53"/>
      <c r="F421" s="53"/>
      <c r="G421" s="53"/>
      <c r="H421" s="53"/>
      <c r="I421" s="53"/>
    </row>
    <row r="422" spans="2:9" ht="9.75">
      <c r="B422" s="53"/>
      <c r="C422" s="53"/>
      <c r="D422" s="53"/>
      <c r="E422" s="53"/>
      <c r="F422" s="53"/>
      <c r="G422" s="53"/>
      <c r="H422" s="53"/>
      <c r="I422" s="53"/>
    </row>
    <row r="423" spans="2:9" ht="9.75">
      <c r="B423" s="53"/>
      <c r="C423" s="53"/>
      <c r="D423" s="53"/>
      <c r="E423" s="53"/>
      <c r="F423" s="53"/>
      <c r="G423" s="53"/>
      <c r="H423" s="53"/>
      <c r="I423" s="53"/>
    </row>
    <row r="424" spans="2:9" ht="9.75">
      <c r="B424" s="53"/>
      <c r="C424" s="53"/>
      <c r="D424" s="53"/>
      <c r="E424" s="53"/>
      <c r="F424" s="53"/>
      <c r="G424" s="53"/>
      <c r="H424" s="53"/>
      <c r="I424" s="53"/>
    </row>
    <row r="425" spans="2:9" ht="9.75">
      <c r="B425" s="53"/>
      <c r="C425" s="53"/>
      <c r="D425" s="53"/>
      <c r="E425" s="53"/>
      <c r="F425" s="53"/>
      <c r="G425" s="53"/>
      <c r="H425" s="53"/>
      <c r="I425" s="53"/>
    </row>
    <row r="426" spans="2:9" ht="9.75">
      <c r="B426" s="53"/>
      <c r="C426" s="53"/>
      <c r="D426" s="53"/>
      <c r="E426" s="53"/>
      <c r="F426" s="53"/>
      <c r="G426" s="53"/>
      <c r="H426" s="53"/>
      <c r="I426" s="53"/>
    </row>
    <row r="427" spans="2:9" ht="9.75">
      <c r="B427" s="53"/>
      <c r="C427" s="53"/>
      <c r="D427" s="53"/>
      <c r="E427" s="53"/>
      <c r="F427" s="53"/>
      <c r="G427" s="53"/>
      <c r="H427" s="53"/>
      <c r="I427" s="53"/>
    </row>
    <row r="428" spans="2:9" ht="9.75">
      <c r="B428" s="53"/>
      <c r="C428" s="53"/>
      <c r="D428" s="53"/>
      <c r="E428" s="53"/>
      <c r="F428" s="53"/>
      <c r="G428" s="53"/>
      <c r="H428" s="53"/>
      <c r="I428" s="53"/>
    </row>
    <row r="429" spans="2:9" ht="9.75">
      <c r="B429" s="53"/>
      <c r="C429" s="53"/>
      <c r="D429" s="53"/>
      <c r="E429" s="53"/>
      <c r="F429" s="53"/>
      <c r="G429" s="53"/>
      <c r="H429" s="53"/>
      <c r="I429" s="53"/>
    </row>
    <row r="430" spans="2:9" ht="9.75">
      <c r="B430" s="53"/>
      <c r="C430" s="53"/>
      <c r="D430" s="53"/>
      <c r="E430" s="53"/>
      <c r="F430" s="53"/>
      <c r="G430" s="53"/>
      <c r="H430" s="53"/>
      <c r="I430" s="53"/>
    </row>
    <row r="431" spans="2:9" ht="9.75">
      <c r="B431" s="53"/>
      <c r="C431" s="53"/>
      <c r="D431" s="53"/>
      <c r="E431" s="53"/>
      <c r="F431" s="53"/>
      <c r="G431" s="53"/>
      <c r="H431" s="53"/>
      <c r="I431" s="53"/>
    </row>
    <row r="432" spans="2:9" ht="9.75">
      <c r="B432" s="53"/>
      <c r="C432" s="53"/>
      <c r="D432" s="53"/>
      <c r="E432" s="53"/>
      <c r="F432" s="53"/>
      <c r="G432" s="53"/>
      <c r="H432" s="53"/>
      <c r="I432" s="53"/>
    </row>
    <row r="433" spans="2:9" ht="9.75">
      <c r="B433" s="53"/>
      <c r="C433" s="53"/>
      <c r="D433" s="53"/>
      <c r="E433" s="53"/>
      <c r="F433" s="53"/>
      <c r="G433" s="53"/>
      <c r="H433" s="53"/>
      <c r="I433" s="53"/>
    </row>
    <row r="434" spans="2:9" ht="9.75">
      <c r="B434" s="53"/>
      <c r="C434" s="53"/>
      <c r="D434" s="53"/>
      <c r="E434" s="53"/>
      <c r="F434" s="53"/>
      <c r="G434" s="53"/>
      <c r="H434" s="53"/>
      <c r="I434" s="53"/>
    </row>
    <row r="435" spans="2:9" ht="9.75">
      <c r="B435" s="53"/>
      <c r="C435" s="53"/>
      <c r="D435" s="53"/>
      <c r="E435" s="53"/>
      <c r="F435" s="53"/>
      <c r="G435" s="53"/>
      <c r="H435" s="53"/>
      <c r="I435" s="53"/>
    </row>
    <row r="436" spans="2:9" ht="9.75">
      <c r="B436" s="53"/>
      <c r="C436" s="53"/>
      <c r="D436" s="53"/>
      <c r="E436" s="53"/>
      <c r="F436" s="53"/>
      <c r="G436" s="53"/>
      <c r="H436" s="53"/>
      <c r="I436" s="53"/>
    </row>
    <row r="437" spans="2:9" ht="9.75">
      <c r="B437" s="53"/>
      <c r="C437" s="53"/>
      <c r="D437" s="53"/>
      <c r="E437" s="53"/>
      <c r="F437" s="53"/>
      <c r="G437" s="53"/>
      <c r="H437" s="53"/>
      <c r="I437" s="53"/>
    </row>
    <row r="438" spans="2:9" ht="9.75">
      <c r="B438" s="53"/>
      <c r="C438" s="53"/>
      <c r="D438" s="53"/>
      <c r="E438" s="53"/>
      <c r="F438" s="53"/>
      <c r="G438" s="53"/>
      <c r="H438" s="53"/>
      <c r="I438" s="53"/>
    </row>
    <row r="439" spans="2:9" ht="9.75">
      <c r="B439" s="53"/>
      <c r="C439" s="53"/>
      <c r="D439" s="53"/>
      <c r="E439" s="53"/>
      <c r="F439" s="53"/>
      <c r="G439" s="53"/>
      <c r="H439" s="53"/>
      <c r="I439" s="53"/>
    </row>
    <row r="440" spans="2:9" ht="9.75">
      <c r="B440" s="53"/>
      <c r="C440" s="53"/>
      <c r="D440" s="53"/>
      <c r="E440" s="53"/>
      <c r="F440" s="53"/>
      <c r="G440" s="53"/>
      <c r="H440" s="53"/>
      <c r="I440" s="53"/>
    </row>
    <row r="441" spans="2:9" ht="9.75">
      <c r="B441" s="53"/>
      <c r="C441" s="53"/>
      <c r="D441" s="53"/>
      <c r="E441" s="53"/>
      <c r="F441" s="53"/>
      <c r="G441" s="53"/>
      <c r="H441" s="53"/>
      <c r="I441" s="53"/>
    </row>
    <row r="442" spans="2:9" ht="9.75">
      <c r="B442" s="53"/>
      <c r="C442" s="53"/>
      <c r="D442" s="53"/>
      <c r="E442" s="53"/>
      <c r="F442" s="53"/>
      <c r="G442" s="53"/>
      <c r="H442" s="53"/>
      <c r="I442" s="53"/>
    </row>
    <row r="443" spans="2:9" ht="9.75">
      <c r="B443" s="53"/>
      <c r="C443" s="53"/>
      <c r="D443" s="53"/>
      <c r="E443" s="53"/>
      <c r="F443" s="53"/>
      <c r="G443" s="53"/>
      <c r="H443" s="53"/>
      <c r="I443" s="53"/>
    </row>
    <row r="444" spans="2:9" ht="9.75">
      <c r="B444" s="53"/>
      <c r="C444" s="53"/>
      <c r="D444" s="53"/>
      <c r="E444" s="53"/>
      <c r="F444" s="53"/>
      <c r="G444" s="53"/>
      <c r="H444" s="53"/>
      <c r="I444" s="53"/>
    </row>
    <row r="445" spans="2:9" ht="9.75">
      <c r="B445" s="53"/>
      <c r="C445" s="53"/>
      <c r="D445" s="53"/>
      <c r="E445" s="53"/>
      <c r="F445" s="53"/>
      <c r="G445" s="53"/>
      <c r="H445" s="53"/>
      <c r="I445" s="53"/>
    </row>
    <row r="446" spans="2:9" ht="9.75">
      <c r="B446" s="53"/>
      <c r="C446" s="53"/>
      <c r="D446" s="53"/>
      <c r="E446" s="53"/>
      <c r="F446" s="53"/>
      <c r="G446" s="53"/>
      <c r="H446" s="53"/>
      <c r="I446" s="53"/>
    </row>
    <row r="447" spans="2:9" ht="9.75">
      <c r="B447" s="53"/>
      <c r="C447" s="53"/>
      <c r="D447" s="53"/>
      <c r="E447" s="53"/>
      <c r="F447" s="53"/>
      <c r="G447" s="53"/>
      <c r="H447" s="53"/>
      <c r="I447" s="53"/>
    </row>
    <row r="448" spans="2:9" ht="9.75">
      <c r="B448" s="53"/>
      <c r="C448" s="53"/>
      <c r="D448" s="53"/>
      <c r="E448" s="53"/>
      <c r="F448" s="53"/>
      <c r="G448" s="53"/>
      <c r="H448" s="53"/>
      <c r="I448" s="53"/>
    </row>
    <row r="449" spans="2:9" ht="9.75">
      <c r="B449" s="53"/>
      <c r="C449" s="53"/>
      <c r="D449" s="53"/>
      <c r="E449" s="53"/>
      <c r="F449" s="53"/>
      <c r="G449" s="53"/>
      <c r="H449" s="53"/>
      <c r="I449" s="53"/>
    </row>
    <row r="450" spans="2:9" ht="9.75">
      <c r="B450" s="53"/>
      <c r="C450" s="53"/>
      <c r="D450" s="53"/>
      <c r="E450" s="53"/>
      <c r="F450" s="53"/>
      <c r="G450" s="53"/>
      <c r="H450" s="53"/>
      <c r="I450" s="53"/>
    </row>
    <row r="451" spans="2:9" ht="9.75">
      <c r="B451" s="53"/>
      <c r="C451" s="53"/>
      <c r="D451" s="53"/>
      <c r="E451" s="53"/>
      <c r="F451" s="53"/>
      <c r="G451" s="53"/>
      <c r="H451" s="53"/>
      <c r="I451" s="53"/>
    </row>
    <row r="452" spans="2:9" ht="9.75">
      <c r="B452" s="53"/>
      <c r="C452" s="53"/>
      <c r="D452" s="53"/>
      <c r="E452" s="53"/>
      <c r="F452" s="53"/>
      <c r="G452" s="53"/>
      <c r="H452" s="53"/>
      <c r="I452" s="53"/>
    </row>
    <row r="453" spans="2:9" ht="9.75">
      <c r="B453" s="53"/>
      <c r="C453" s="53"/>
      <c r="D453" s="53"/>
      <c r="E453" s="53"/>
      <c r="F453" s="53"/>
      <c r="G453" s="53"/>
      <c r="H453" s="53"/>
      <c r="I453" s="53"/>
    </row>
    <row r="454" spans="2:9" ht="9.75">
      <c r="B454" s="53"/>
      <c r="C454" s="53"/>
      <c r="D454" s="53"/>
      <c r="E454" s="53"/>
      <c r="F454" s="53"/>
      <c r="G454" s="53"/>
      <c r="H454" s="53"/>
      <c r="I454" s="53"/>
    </row>
    <row r="455" spans="2:9" ht="9.75">
      <c r="B455" s="53"/>
      <c r="C455" s="53"/>
      <c r="D455" s="53"/>
      <c r="E455" s="53"/>
      <c r="F455" s="53"/>
      <c r="G455" s="53"/>
      <c r="H455" s="53"/>
      <c r="I455" s="53"/>
    </row>
    <row r="456" spans="2:9" ht="9.75">
      <c r="B456" s="53"/>
      <c r="C456" s="53"/>
      <c r="D456" s="53"/>
      <c r="E456" s="53"/>
      <c r="F456" s="53"/>
      <c r="G456" s="53"/>
      <c r="H456" s="53"/>
      <c r="I456" s="53"/>
    </row>
    <row r="457" spans="2:9" ht="9.75">
      <c r="B457" s="53"/>
      <c r="C457" s="53"/>
      <c r="D457" s="53"/>
      <c r="E457" s="53"/>
      <c r="F457" s="53"/>
      <c r="G457" s="53"/>
      <c r="H457" s="53"/>
      <c r="I457" s="53"/>
    </row>
    <row r="458" spans="2:9" ht="9.75">
      <c r="B458" s="53"/>
      <c r="C458" s="53"/>
      <c r="D458" s="53"/>
      <c r="E458" s="53"/>
      <c r="F458" s="53"/>
      <c r="G458" s="53"/>
      <c r="H458" s="53"/>
      <c r="I458" s="53"/>
    </row>
    <row r="459" spans="2:9" ht="9.75">
      <c r="B459" s="53"/>
      <c r="C459" s="53"/>
      <c r="D459" s="53"/>
      <c r="E459" s="53"/>
      <c r="F459" s="53"/>
      <c r="G459" s="53"/>
      <c r="H459" s="53"/>
      <c r="I459" s="53"/>
    </row>
    <row r="460" spans="2:9" ht="9.75">
      <c r="B460" s="53"/>
      <c r="C460" s="53"/>
      <c r="D460" s="53"/>
      <c r="E460" s="53"/>
      <c r="F460" s="53"/>
      <c r="G460" s="53"/>
      <c r="H460" s="53"/>
      <c r="I460" s="53"/>
    </row>
    <row r="461" spans="2:9" ht="9.75">
      <c r="B461" s="53"/>
      <c r="C461" s="53"/>
      <c r="D461" s="53"/>
      <c r="E461" s="53"/>
      <c r="F461" s="53"/>
      <c r="G461" s="53"/>
      <c r="H461" s="53"/>
      <c r="I461" s="53"/>
    </row>
    <row r="462" spans="2:9" ht="9.75">
      <c r="B462" s="53"/>
      <c r="C462" s="53"/>
      <c r="D462" s="53"/>
      <c r="E462" s="53"/>
      <c r="F462" s="53"/>
      <c r="G462" s="53"/>
      <c r="H462" s="53"/>
      <c r="I462" s="53"/>
    </row>
    <row r="463" spans="2:9" ht="9.75">
      <c r="B463" s="53"/>
      <c r="C463" s="53"/>
      <c r="D463" s="53"/>
      <c r="E463" s="53"/>
      <c r="F463" s="53"/>
      <c r="G463" s="53"/>
      <c r="H463" s="53"/>
      <c r="I463" s="53"/>
    </row>
    <row r="464" spans="2:9" ht="9.75">
      <c r="B464" s="53"/>
      <c r="C464" s="53"/>
      <c r="D464" s="53"/>
      <c r="E464" s="53"/>
      <c r="F464" s="53"/>
      <c r="G464" s="53"/>
      <c r="H464" s="53"/>
      <c r="I464" s="53"/>
    </row>
    <row r="465" spans="2:9" ht="9.75">
      <c r="B465" s="53"/>
      <c r="C465" s="53"/>
      <c r="D465" s="53"/>
      <c r="E465" s="53"/>
      <c r="F465" s="53"/>
      <c r="G465" s="53"/>
      <c r="H465" s="53"/>
      <c r="I465" s="53"/>
    </row>
    <row r="466" spans="2:9" ht="9.75">
      <c r="B466" s="53"/>
      <c r="C466" s="53"/>
      <c r="D466" s="53"/>
      <c r="E466" s="53"/>
      <c r="F466" s="53"/>
      <c r="G466" s="53"/>
      <c r="H466" s="53"/>
      <c r="I466" s="53"/>
    </row>
    <row r="467" spans="2:9" ht="9.75">
      <c r="B467" s="53"/>
      <c r="C467" s="53"/>
      <c r="D467" s="53"/>
      <c r="E467" s="53"/>
      <c r="F467" s="53"/>
      <c r="G467" s="53"/>
      <c r="H467" s="53"/>
      <c r="I467" s="53"/>
    </row>
    <row r="468" spans="2:9" ht="9.75">
      <c r="B468" s="53"/>
      <c r="C468" s="53"/>
      <c r="D468" s="53"/>
      <c r="E468" s="53"/>
      <c r="F468" s="53"/>
      <c r="G468" s="53"/>
      <c r="H468" s="53"/>
      <c r="I468" s="53"/>
    </row>
    <row r="469" spans="2:9" ht="9.75">
      <c r="B469" s="53"/>
      <c r="C469" s="53"/>
      <c r="D469" s="53"/>
      <c r="E469" s="53"/>
      <c r="F469" s="53"/>
      <c r="G469" s="53"/>
      <c r="H469" s="53"/>
      <c r="I469" s="53"/>
    </row>
    <row r="470" spans="2:9" ht="9.75">
      <c r="B470" s="53"/>
      <c r="C470" s="53"/>
      <c r="D470" s="53"/>
      <c r="E470" s="53"/>
      <c r="F470" s="53"/>
      <c r="G470" s="53"/>
      <c r="H470" s="53"/>
      <c r="I470" s="53"/>
    </row>
    <row r="471" spans="2:9" ht="9.75">
      <c r="B471" s="53"/>
      <c r="C471" s="53"/>
      <c r="D471" s="53"/>
      <c r="E471" s="53"/>
      <c r="F471" s="53"/>
      <c r="G471" s="53"/>
      <c r="H471" s="53"/>
      <c r="I471" s="53"/>
    </row>
    <row r="472" spans="2:9" ht="9.75">
      <c r="B472" s="53"/>
      <c r="C472" s="53"/>
      <c r="D472" s="53"/>
      <c r="E472" s="53"/>
      <c r="F472" s="53"/>
      <c r="G472" s="53"/>
      <c r="H472" s="53"/>
      <c r="I472" s="53"/>
    </row>
    <row r="473" spans="2:9" ht="9.75">
      <c r="B473" s="53"/>
      <c r="C473" s="53"/>
      <c r="D473" s="53"/>
      <c r="E473" s="53"/>
      <c r="F473" s="53"/>
      <c r="G473" s="53"/>
      <c r="H473" s="53"/>
      <c r="I473" s="53"/>
    </row>
    <row r="474" spans="2:9" ht="9.75">
      <c r="B474" s="53"/>
      <c r="C474" s="53"/>
      <c r="D474" s="53"/>
      <c r="E474" s="53"/>
      <c r="F474" s="53"/>
      <c r="G474" s="53"/>
      <c r="H474" s="53"/>
      <c r="I474" s="53"/>
    </row>
    <row r="475" spans="2:9" ht="9.75">
      <c r="B475" s="53"/>
      <c r="C475" s="53"/>
      <c r="D475" s="53"/>
      <c r="E475" s="53"/>
      <c r="F475" s="53"/>
      <c r="G475" s="53"/>
      <c r="H475" s="53"/>
      <c r="I475" s="53"/>
    </row>
    <row r="476" spans="2:9" ht="9.75">
      <c r="B476" s="53"/>
      <c r="C476" s="53"/>
      <c r="D476" s="53"/>
      <c r="E476" s="53"/>
      <c r="F476" s="53"/>
      <c r="G476" s="53"/>
      <c r="H476" s="53"/>
      <c r="I476" s="53"/>
    </row>
    <row r="477" spans="2:9" ht="9.75">
      <c r="B477" s="53"/>
      <c r="C477" s="53"/>
      <c r="D477" s="53"/>
      <c r="E477" s="53"/>
      <c r="F477" s="53"/>
      <c r="G477" s="53"/>
      <c r="H477" s="53"/>
      <c r="I477" s="53"/>
    </row>
    <row r="478" spans="2:9" ht="9.75">
      <c r="B478" s="53"/>
      <c r="C478" s="53"/>
      <c r="D478" s="53"/>
      <c r="E478" s="53"/>
      <c r="F478" s="53"/>
      <c r="G478" s="53"/>
      <c r="H478" s="53"/>
      <c r="I478" s="53"/>
    </row>
    <row r="479" spans="2:9" ht="9.75">
      <c r="B479" s="53"/>
      <c r="C479" s="53"/>
      <c r="D479" s="53"/>
      <c r="E479" s="53"/>
      <c r="F479" s="53"/>
      <c r="G479" s="53"/>
      <c r="H479" s="53"/>
      <c r="I479" s="53"/>
    </row>
    <row r="480" spans="2:9" ht="9.75">
      <c r="B480" s="53"/>
      <c r="C480" s="53"/>
      <c r="D480" s="53"/>
      <c r="E480" s="53"/>
      <c r="F480" s="53"/>
      <c r="G480" s="53"/>
      <c r="H480" s="53"/>
      <c r="I480" s="53"/>
    </row>
    <row r="481" spans="2:9" ht="9.75">
      <c r="B481" s="53"/>
      <c r="C481" s="53"/>
      <c r="D481" s="53"/>
      <c r="E481" s="53"/>
      <c r="F481" s="53"/>
      <c r="G481" s="53"/>
      <c r="H481" s="53"/>
      <c r="I481" s="53"/>
    </row>
    <row r="482" spans="2:9" ht="9.75">
      <c r="B482" s="53"/>
      <c r="C482" s="53"/>
      <c r="D482" s="53"/>
      <c r="E482" s="53"/>
      <c r="F482" s="53"/>
      <c r="G482" s="53"/>
      <c r="H482" s="53"/>
      <c r="I482" s="53"/>
    </row>
    <row r="483" spans="2:9" ht="9.75">
      <c r="B483" s="53"/>
      <c r="C483" s="53"/>
      <c r="D483" s="53"/>
      <c r="E483" s="53"/>
      <c r="F483" s="53"/>
      <c r="G483" s="53"/>
      <c r="H483" s="53"/>
      <c r="I483" s="53"/>
    </row>
    <row r="484" spans="2:9" ht="9.75">
      <c r="B484" s="53"/>
      <c r="C484" s="53"/>
      <c r="D484" s="53"/>
      <c r="E484" s="53"/>
      <c r="F484" s="53"/>
      <c r="G484" s="53"/>
      <c r="H484" s="53"/>
      <c r="I484" s="53"/>
    </row>
    <row r="485" spans="2:9" ht="9.75">
      <c r="B485" s="53"/>
      <c r="C485" s="53"/>
      <c r="D485" s="53"/>
      <c r="E485" s="53"/>
      <c r="F485" s="53"/>
      <c r="G485" s="53"/>
      <c r="H485" s="53"/>
      <c r="I485" s="53"/>
    </row>
    <row r="486" spans="2:9" ht="9.75">
      <c r="B486" s="53"/>
      <c r="C486" s="53"/>
      <c r="D486" s="53"/>
      <c r="E486" s="53"/>
      <c r="F486" s="53"/>
      <c r="G486" s="53"/>
      <c r="H486" s="53"/>
      <c r="I486" s="53"/>
    </row>
    <row r="487" spans="2:9" ht="9.75">
      <c r="B487" s="53"/>
      <c r="C487" s="53"/>
      <c r="D487" s="53"/>
      <c r="E487" s="53"/>
      <c r="F487" s="53"/>
      <c r="G487" s="53"/>
      <c r="H487" s="53"/>
      <c r="I487" s="53"/>
    </row>
    <row r="488" spans="2:9" ht="9.75">
      <c r="B488" s="53"/>
      <c r="C488" s="53"/>
      <c r="D488" s="53"/>
      <c r="E488" s="53"/>
      <c r="F488" s="53"/>
      <c r="G488" s="53"/>
      <c r="H488" s="53"/>
      <c r="I488" s="53"/>
    </row>
    <row r="489" spans="2:9" ht="9.75">
      <c r="B489" s="53"/>
      <c r="C489" s="53"/>
      <c r="D489" s="53"/>
      <c r="E489" s="53"/>
      <c r="F489" s="53"/>
      <c r="G489" s="53"/>
      <c r="H489" s="53"/>
      <c r="I489" s="53"/>
    </row>
    <row r="490" spans="2:9" ht="9.75">
      <c r="B490" s="53"/>
      <c r="C490" s="53"/>
      <c r="D490" s="53"/>
      <c r="E490" s="53"/>
      <c r="F490" s="53"/>
      <c r="G490" s="53"/>
      <c r="H490" s="53"/>
      <c r="I490" s="53"/>
    </row>
    <row r="491" spans="2:9" ht="9.75">
      <c r="B491" s="53"/>
      <c r="C491" s="53"/>
      <c r="D491" s="53"/>
      <c r="E491" s="53"/>
      <c r="F491" s="53"/>
      <c r="G491" s="53"/>
      <c r="H491" s="53"/>
      <c r="I491" s="53"/>
    </row>
    <row r="492" spans="2:9" ht="9.75">
      <c r="B492" s="53"/>
      <c r="C492" s="53"/>
      <c r="D492" s="53"/>
      <c r="E492" s="53"/>
      <c r="F492" s="53"/>
      <c r="G492" s="53"/>
      <c r="H492" s="53"/>
      <c r="I492" s="53"/>
    </row>
    <row r="493" spans="2:9" ht="9.75">
      <c r="B493" s="53"/>
      <c r="C493" s="53"/>
      <c r="D493" s="53"/>
      <c r="E493" s="53"/>
      <c r="F493" s="53"/>
      <c r="G493" s="53"/>
      <c r="H493" s="53"/>
      <c r="I493" s="53"/>
    </row>
    <row r="494" spans="2:9" ht="9.75">
      <c r="B494" s="53"/>
      <c r="C494" s="53"/>
      <c r="D494" s="53"/>
      <c r="E494" s="53"/>
      <c r="F494" s="53"/>
      <c r="G494" s="53"/>
      <c r="H494" s="53"/>
      <c r="I494" s="53"/>
    </row>
    <row r="495" spans="2:9" ht="9.75">
      <c r="B495" s="53"/>
      <c r="C495" s="53"/>
      <c r="D495" s="53"/>
      <c r="E495" s="53"/>
      <c r="F495" s="53"/>
      <c r="G495" s="53"/>
      <c r="H495" s="53"/>
      <c r="I495" s="53"/>
    </row>
    <row r="496" spans="2:9" ht="9.75">
      <c r="B496" s="53"/>
      <c r="C496" s="53"/>
      <c r="D496" s="53"/>
      <c r="E496" s="53"/>
      <c r="F496" s="53"/>
      <c r="G496" s="53"/>
      <c r="H496" s="53"/>
      <c r="I496" s="53"/>
    </row>
    <row r="497" spans="2:9" ht="9.75">
      <c r="B497" s="53"/>
      <c r="C497" s="53"/>
      <c r="D497" s="53"/>
      <c r="E497" s="53"/>
      <c r="F497" s="53"/>
      <c r="G497" s="53"/>
      <c r="H497" s="53"/>
      <c r="I497" s="53"/>
    </row>
    <row r="498" spans="2:9" ht="9.75">
      <c r="B498" s="53"/>
      <c r="C498" s="53"/>
      <c r="D498" s="53"/>
      <c r="E498" s="53"/>
      <c r="F498" s="53"/>
      <c r="G498" s="53"/>
      <c r="H498" s="53"/>
      <c r="I498" s="53"/>
    </row>
    <row r="499" spans="2:9" ht="9.75">
      <c r="B499" s="53"/>
      <c r="C499" s="53"/>
      <c r="D499" s="53"/>
      <c r="E499" s="53"/>
      <c r="F499" s="53"/>
      <c r="G499" s="53"/>
      <c r="H499" s="53"/>
      <c r="I499" s="53"/>
    </row>
    <row r="500" spans="2:9" ht="9.75">
      <c r="B500" s="53"/>
      <c r="C500" s="53"/>
      <c r="D500" s="53"/>
      <c r="E500" s="53"/>
      <c r="F500" s="53"/>
      <c r="G500" s="53"/>
      <c r="H500" s="53"/>
      <c r="I500" s="53"/>
    </row>
    <row r="501" spans="2:9" ht="9.75">
      <c r="B501" s="53"/>
      <c r="C501" s="53"/>
      <c r="D501" s="53"/>
      <c r="E501" s="53"/>
      <c r="F501" s="53"/>
      <c r="G501" s="53"/>
      <c r="H501" s="53"/>
      <c r="I501" s="53"/>
    </row>
    <row r="502" spans="2:9" ht="9.75">
      <c r="B502" s="53"/>
      <c r="C502" s="53"/>
      <c r="D502" s="53"/>
      <c r="E502" s="53"/>
      <c r="F502" s="53"/>
      <c r="G502" s="53"/>
      <c r="H502" s="53"/>
      <c r="I502" s="53"/>
    </row>
    <row r="503" spans="2:9" ht="9.75">
      <c r="B503" s="53"/>
      <c r="C503" s="53"/>
      <c r="D503" s="53"/>
      <c r="E503" s="53"/>
      <c r="F503" s="53"/>
      <c r="G503" s="53"/>
      <c r="H503" s="53"/>
      <c r="I503" s="53"/>
    </row>
    <row r="504" spans="2:9" ht="9.75">
      <c r="B504" s="53"/>
      <c r="C504" s="53"/>
      <c r="D504" s="53"/>
      <c r="E504" s="53"/>
      <c r="F504" s="53"/>
      <c r="G504" s="53"/>
      <c r="H504" s="53"/>
      <c r="I504" s="53"/>
    </row>
    <row r="505" spans="2:9" ht="9.75">
      <c r="B505" s="53"/>
      <c r="C505" s="53"/>
      <c r="D505" s="53"/>
      <c r="E505" s="53"/>
      <c r="F505" s="53"/>
      <c r="G505" s="53"/>
      <c r="H505" s="53"/>
      <c r="I505" s="53"/>
    </row>
    <row r="506" spans="2:9" ht="9.75">
      <c r="B506" s="53"/>
      <c r="C506" s="53"/>
      <c r="D506" s="53"/>
      <c r="E506" s="53"/>
      <c r="F506" s="53"/>
      <c r="G506" s="53"/>
      <c r="H506" s="53"/>
      <c r="I506" s="53"/>
    </row>
    <row r="507" spans="2:9" ht="9.75">
      <c r="B507" s="53"/>
      <c r="C507" s="53"/>
      <c r="D507" s="53"/>
      <c r="E507" s="53"/>
      <c r="F507" s="53"/>
      <c r="G507" s="53"/>
      <c r="H507" s="53"/>
      <c r="I507" s="53"/>
    </row>
    <row r="508" spans="2:9" ht="9.75">
      <c r="B508" s="53"/>
      <c r="C508" s="53"/>
      <c r="D508" s="53"/>
      <c r="E508" s="53"/>
      <c r="F508" s="53"/>
      <c r="G508" s="53"/>
      <c r="H508" s="53"/>
      <c r="I508" s="53"/>
    </row>
    <row r="509" spans="2:9" ht="9.75">
      <c r="B509" s="53"/>
      <c r="C509" s="53"/>
      <c r="D509" s="53"/>
      <c r="E509" s="53"/>
      <c r="F509" s="53"/>
      <c r="G509" s="53"/>
      <c r="H509" s="53"/>
      <c r="I509" s="53"/>
    </row>
    <row r="510" spans="2:9" ht="9.75">
      <c r="B510" s="53"/>
      <c r="C510" s="53"/>
      <c r="D510" s="53"/>
      <c r="E510" s="53"/>
      <c r="F510" s="53"/>
      <c r="G510" s="53"/>
      <c r="H510" s="53"/>
      <c r="I510" s="53"/>
    </row>
    <row r="511" spans="2:9" ht="9.75">
      <c r="B511" s="53"/>
      <c r="C511" s="53"/>
      <c r="D511" s="53"/>
      <c r="E511" s="53"/>
      <c r="F511" s="53"/>
      <c r="G511" s="53"/>
      <c r="H511" s="53"/>
      <c r="I511" s="53"/>
    </row>
    <row r="512" spans="2:9" ht="9.75">
      <c r="B512" s="53"/>
      <c r="C512" s="53"/>
      <c r="D512" s="53"/>
      <c r="E512" s="53"/>
      <c r="F512" s="53"/>
      <c r="G512" s="53"/>
      <c r="H512" s="53"/>
      <c r="I512" s="53"/>
    </row>
    <row r="513" spans="2:9" ht="9.75">
      <c r="B513" s="53"/>
      <c r="C513" s="53"/>
      <c r="D513" s="53"/>
      <c r="E513" s="53"/>
      <c r="F513" s="53"/>
      <c r="G513" s="53"/>
      <c r="H513" s="53"/>
      <c r="I513" s="53"/>
    </row>
    <row r="514" spans="2:9" ht="9.75">
      <c r="B514" s="53"/>
      <c r="C514" s="53"/>
      <c r="D514" s="53"/>
      <c r="E514" s="53"/>
      <c r="F514" s="53"/>
      <c r="G514" s="53"/>
      <c r="H514" s="53"/>
      <c r="I514" s="53"/>
    </row>
    <row r="515" spans="2:9" ht="9.75">
      <c r="B515" s="53"/>
      <c r="C515" s="53"/>
      <c r="D515" s="53"/>
      <c r="E515" s="53"/>
      <c r="F515" s="53"/>
      <c r="G515" s="53"/>
      <c r="H515" s="53"/>
      <c r="I515" s="53"/>
    </row>
    <row r="516" spans="2:9" ht="9.75">
      <c r="B516" s="53"/>
      <c r="C516" s="53"/>
      <c r="D516" s="53"/>
      <c r="E516" s="53"/>
      <c r="F516" s="53"/>
      <c r="G516" s="53"/>
      <c r="H516" s="53"/>
      <c r="I516" s="53"/>
    </row>
    <row r="517" spans="2:9" ht="9.75">
      <c r="B517" s="53"/>
      <c r="C517" s="53"/>
      <c r="D517" s="53"/>
      <c r="E517" s="53"/>
      <c r="F517" s="53"/>
      <c r="G517" s="53"/>
      <c r="H517" s="53"/>
      <c r="I517" s="53"/>
    </row>
    <row r="518" spans="2:9" ht="9.75">
      <c r="B518" s="53"/>
      <c r="C518" s="53"/>
      <c r="D518" s="53"/>
      <c r="E518" s="53"/>
      <c r="F518" s="53"/>
      <c r="G518" s="53"/>
      <c r="H518" s="53"/>
      <c r="I518" s="53"/>
    </row>
    <row r="519" spans="2:9" ht="9.75">
      <c r="B519" s="53"/>
      <c r="C519" s="53"/>
      <c r="D519" s="53"/>
      <c r="E519" s="53"/>
      <c r="F519" s="53"/>
      <c r="G519" s="53"/>
      <c r="H519" s="53"/>
      <c r="I519" s="53"/>
    </row>
    <row r="520" spans="2:9" ht="9.75">
      <c r="B520" s="53"/>
      <c r="C520" s="53"/>
      <c r="D520" s="53"/>
      <c r="E520" s="53"/>
      <c r="F520" s="53"/>
      <c r="G520" s="53"/>
      <c r="H520" s="53"/>
      <c r="I520" s="53"/>
    </row>
    <row r="521" spans="2:9" ht="9.75">
      <c r="B521" s="53"/>
      <c r="C521" s="53"/>
      <c r="D521" s="53"/>
      <c r="E521" s="53"/>
      <c r="F521" s="53"/>
      <c r="G521" s="53"/>
      <c r="H521" s="53"/>
      <c r="I521" s="53"/>
    </row>
    <row r="522" spans="2:9" ht="9.75">
      <c r="B522" s="53"/>
      <c r="C522" s="53"/>
      <c r="D522" s="53"/>
      <c r="E522" s="53"/>
      <c r="F522" s="53"/>
      <c r="G522" s="53"/>
      <c r="H522" s="53"/>
      <c r="I522" s="53"/>
    </row>
    <row r="523" spans="2:9" ht="9.75">
      <c r="B523" s="53"/>
      <c r="C523" s="53"/>
      <c r="D523" s="53"/>
      <c r="E523" s="53"/>
      <c r="F523" s="53"/>
      <c r="G523" s="53"/>
      <c r="H523" s="53"/>
      <c r="I523" s="53"/>
    </row>
    <row r="524" spans="2:9" ht="9.75">
      <c r="B524" s="53"/>
      <c r="C524" s="53"/>
      <c r="D524" s="53"/>
      <c r="E524" s="53"/>
      <c r="F524" s="53"/>
      <c r="G524" s="53"/>
      <c r="H524" s="53"/>
      <c r="I524" s="53"/>
    </row>
    <row r="525" spans="2:9" ht="9.75">
      <c r="B525" s="53"/>
      <c r="C525" s="53"/>
      <c r="D525" s="53"/>
      <c r="E525" s="53"/>
      <c r="F525" s="53"/>
      <c r="G525" s="53"/>
      <c r="H525" s="53"/>
      <c r="I525" s="53"/>
    </row>
    <row r="526" spans="2:9" ht="9.75">
      <c r="B526" s="53"/>
      <c r="C526" s="53"/>
      <c r="D526" s="53"/>
      <c r="E526" s="53"/>
      <c r="F526" s="53"/>
      <c r="G526" s="53"/>
      <c r="H526" s="53"/>
      <c r="I526" s="53"/>
    </row>
    <row r="527" spans="2:9" ht="9.75">
      <c r="B527" s="53"/>
      <c r="C527" s="53"/>
      <c r="D527" s="53"/>
      <c r="E527" s="53"/>
      <c r="F527" s="53"/>
      <c r="G527" s="53"/>
      <c r="H527" s="53"/>
      <c r="I527" s="53"/>
    </row>
    <row r="528" spans="2:9" ht="9.75">
      <c r="B528" s="53"/>
      <c r="C528" s="53"/>
      <c r="D528" s="53"/>
      <c r="E528" s="53"/>
      <c r="F528" s="53"/>
      <c r="G528" s="53"/>
      <c r="H528" s="53"/>
      <c r="I528" s="53"/>
    </row>
    <row r="529" spans="2:9" ht="9.75">
      <c r="B529" s="53"/>
      <c r="C529" s="53"/>
      <c r="D529" s="53"/>
      <c r="E529" s="53"/>
      <c r="F529" s="53"/>
      <c r="G529" s="53"/>
      <c r="H529" s="53"/>
      <c r="I529" s="53"/>
    </row>
    <row r="530" spans="2:9" ht="9.75">
      <c r="B530" s="53"/>
      <c r="C530" s="53"/>
      <c r="D530" s="53"/>
      <c r="E530" s="53"/>
      <c r="F530" s="53"/>
      <c r="G530" s="53"/>
      <c r="H530" s="53"/>
      <c r="I530" s="53"/>
    </row>
    <row r="531" spans="2:9" ht="9.75">
      <c r="B531" s="53"/>
      <c r="C531" s="53"/>
      <c r="D531" s="53"/>
      <c r="E531" s="53"/>
      <c r="F531" s="53"/>
      <c r="G531" s="53"/>
      <c r="H531" s="53"/>
      <c r="I531" s="53"/>
    </row>
    <row r="532" spans="2:9" ht="9.75">
      <c r="B532" s="53"/>
      <c r="C532" s="53"/>
      <c r="D532" s="53"/>
      <c r="E532" s="53"/>
      <c r="F532" s="53"/>
      <c r="G532" s="53"/>
      <c r="H532" s="53"/>
      <c r="I532" s="53"/>
    </row>
    <row r="533" spans="2:9" ht="9.75">
      <c r="B533" s="53"/>
      <c r="C533" s="53"/>
      <c r="D533" s="53"/>
      <c r="E533" s="53"/>
      <c r="F533" s="53"/>
      <c r="G533" s="53"/>
      <c r="H533" s="53"/>
      <c r="I533" s="53"/>
    </row>
    <row r="534" spans="2:9" ht="9.75">
      <c r="B534" s="53"/>
      <c r="C534" s="53"/>
      <c r="D534" s="53"/>
      <c r="E534" s="53"/>
      <c r="F534" s="53"/>
      <c r="G534" s="53"/>
      <c r="H534" s="53"/>
      <c r="I534" s="53"/>
    </row>
    <row r="535" spans="2:9" ht="9.75">
      <c r="B535" s="53"/>
      <c r="C535" s="53"/>
      <c r="D535" s="53"/>
      <c r="E535" s="53"/>
      <c r="F535" s="53"/>
      <c r="G535" s="53"/>
      <c r="H535" s="53"/>
      <c r="I535" s="53"/>
    </row>
    <row r="536" spans="2:9" ht="9.75">
      <c r="B536" s="53"/>
      <c r="C536" s="53"/>
      <c r="D536" s="53"/>
      <c r="E536" s="53"/>
      <c r="F536" s="53"/>
      <c r="G536" s="53"/>
      <c r="H536" s="53"/>
      <c r="I536" s="53"/>
    </row>
    <row r="537" spans="2:9" ht="9.75">
      <c r="B537" s="53"/>
      <c r="C537" s="53"/>
      <c r="D537" s="53"/>
      <c r="E537" s="53"/>
      <c r="F537" s="53"/>
      <c r="G537" s="53"/>
      <c r="H537" s="53"/>
      <c r="I537" s="53"/>
    </row>
    <row r="538" spans="2:9" ht="9.75">
      <c r="B538" s="53"/>
      <c r="C538" s="53"/>
      <c r="D538" s="53"/>
      <c r="E538" s="53"/>
      <c r="F538" s="53"/>
      <c r="G538" s="53"/>
      <c r="H538" s="53"/>
      <c r="I538" s="53"/>
    </row>
    <row r="539" spans="2:9" ht="9.75">
      <c r="B539" s="53"/>
      <c r="C539" s="53"/>
      <c r="D539" s="53"/>
      <c r="E539" s="53"/>
      <c r="F539" s="53"/>
      <c r="G539" s="53"/>
      <c r="H539" s="53"/>
      <c r="I539" s="53"/>
    </row>
    <row r="540" spans="2:9" ht="9.75">
      <c r="B540" s="53"/>
      <c r="C540" s="53"/>
      <c r="D540" s="53"/>
      <c r="E540" s="53"/>
      <c r="F540" s="53"/>
      <c r="G540" s="53"/>
      <c r="H540" s="53"/>
      <c r="I540" s="53"/>
    </row>
    <row r="541" spans="2:9" ht="9.75">
      <c r="B541" s="53"/>
      <c r="C541" s="53"/>
      <c r="D541" s="53"/>
      <c r="E541" s="53"/>
      <c r="F541" s="53"/>
      <c r="G541" s="53"/>
      <c r="H541" s="53"/>
      <c r="I541" s="53"/>
    </row>
    <row r="542" spans="2:9" ht="9.75">
      <c r="B542" s="53"/>
      <c r="C542" s="53"/>
      <c r="D542" s="53"/>
      <c r="E542" s="53"/>
      <c r="F542" s="53"/>
      <c r="G542" s="53"/>
      <c r="H542" s="53"/>
      <c r="I542" s="53"/>
    </row>
    <row r="543" spans="2:9" ht="9.75">
      <c r="B543" s="53"/>
      <c r="C543" s="53"/>
      <c r="D543" s="53"/>
      <c r="E543" s="53"/>
      <c r="F543" s="53"/>
      <c r="G543" s="53"/>
      <c r="H543" s="53"/>
      <c r="I543" s="53"/>
    </row>
    <row r="544" spans="2:9" ht="9.75">
      <c r="B544" s="53"/>
      <c r="C544" s="53"/>
      <c r="D544" s="53"/>
      <c r="E544" s="53"/>
      <c r="F544" s="53"/>
      <c r="G544" s="53"/>
      <c r="H544" s="53"/>
      <c r="I544" s="53"/>
    </row>
    <row r="545" spans="2:9" ht="9.75">
      <c r="B545" s="53"/>
      <c r="C545" s="53"/>
      <c r="D545" s="53"/>
      <c r="E545" s="53"/>
      <c r="F545" s="53"/>
      <c r="G545" s="53"/>
      <c r="H545" s="53"/>
      <c r="I545" s="53"/>
    </row>
    <row r="546" spans="2:9" ht="9.75">
      <c r="B546" s="53"/>
      <c r="C546" s="53"/>
      <c r="D546" s="53"/>
      <c r="E546" s="53"/>
      <c r="F546" s="53"/>
      <c r="G546" s="53"/>
      <c r="H546" s="53"/>
      <c r="I546" s="53"/>
    </row>
    <row r="547" spans="2:9" ht="9.75">
      <c r="B547" s="53"/>
      <c r="C547" s="53"/>
      <c r="D547" s="53"/>
      <c r="E547" s="53"/>
      <c r="F547" s="53"/>
      <c r="G547" s="53"/>
      <c r="H547" s="53"/>
      <c r="I547" s="53"/>
    </row>
    <row r="548" spans="2:9" ht="9.75">
      <c r="B548" s="53"/>
      <c r="C548" s="53"/>
      <c r="D548" s="53"/>
      <c r="E548" s="53"/>
      <c r="F548" s="53"/>
      <c r="G548" s="53"/>
      <c r="H548" s="53"/>
      <c r="I548" s="53"/>
    </row>
    <row r="549" spans="2:9" ht="9.75">
      <c r="B549" s="53"/>
      <c r="C549" s="53"/>
      <c r="D549" s="53"/>
      <c r="E549" s="53"/>
      <c r="F549" s="53"/>
      <c r="G549" s="53"/>
      <c r="H549" s="53"/>
      <c r="I549" s="53"/>
    </row>
    <row r="550" spans="2:9" ht="9.75">
      <c r="B550" s="53"/>
      <c r="C550" s="53"/>
      <c r="D550" s="53"/>
      <c r="E550" s="53"/>
      <c r="F550" s="53"/>
      <c r="G550" s="53"/>
      <c r="H550" s="53"/>
      <c r="I550" s="53"/>
    </row>
    <row r="551" spans="2:9" ht="9.75">
      <c r="B551" s="53"/>
      <c r="C551" s="53"/>
      <c r="D551" s="53"/>
      <c r="E551" s="53"/>
      <c r="F551" s="53"/>
      <c r="G551" s="53"/>
      <c r="H551" s="53"/>
      <c r="I551" s="53"/>
    </row>
    <row r="552" spans="2:9" ht="9.75">
      <c r="B552" s="53"/>
      <c r="C552" s="53"/>
      <c r="D552" s="53"/>
      <c r="E552" s="53"/>
      <c r="F552" s="53"/>
      <c r="G552" s="53"/>
      <c r="H552" s="53"/>
      <c r="I552" s="53"/>
    </row>
    <row r="553" spans="2:9" ht="9.75">
      <c r="B553" s="53"/>
      <c r="C553" s="53"/>
      <c r="D553" s="53"/>
      <c r="E553" s="53"/>
      <c r="F553" s="53"/>
      <c r="G553" s="53"/>
      <c r="H553" s="53"/>
      <c r="I553" s="53"/>
    </row>
    <row r="554" spans="2:9" ht="9.75">
      <c r="B554" s="53"/>
      <c r="C554" s="53"/>
      <c r="D554" s="53"/>
      <c r="E554" s="53"/>
      <c r="F554" s="53"/>
      <c r="G554" s="53"/>
      <c r="H554" s="53"/>
      <c r="I554" s="53"/>
    </row>
    <row r="555" spans="2:9" ht="9.75">
      <c r="B555" s="53"/>
      <c r="C555" s="53"/>
      <c r="D555" s="53"/>
      <c r="E555" s="53"/>
      <c r="F555" s="53"/>
      <c r="G555" s="53"/>
      <c r="H555" s="53"/>
      <c r="I555" s="53"/>
    </row>
    <row r="556" spans="2:9" ht="9.75">
      <c r="B556" s="53"/>
      <c r="C556" s="53"/>
      <c r="D556" s="53"/>
      <c r="E556" s="53"/>
      <c r="F556" s="53"/>
      <c r="G556" s="53"/>
      <c r="H556" s="53"/>
      <c r="I556" s="53"/>
    </row>
    <row r="557" spans="2:9" ht="9.75">
      <c r="B557" s="53"/>
      <c r="C557" s="53"/>
      <c r="D557" s="53"/>
      <c r="E557" s="53"/>
      <c r="F557" s="53"/>
      <c r="G557" s="53"/>
      <c r="H557" s="53"/>
      <c r="I557" s="53"/>
    </row>
    <row r="558" spans="2:9" ht="9.75">
      <c r="B558" s="53"/>
      <c r="C558" s="53"/>
      <c r="D558" s="53"/>
      <c r="E558" s="53"/>
      <c r="F558" s="53"/>
      <c r="G558" s="53"/>
      <c r="H558" s="53"/>
      <c r="I558" s="53"/>
    </row>
    <row r="559" spans="2:9" ht="9.75">
      <c r="B559" s="53"/>
      <c r="C559" s="53"/>
      <c r="D559" s="53"/>
      <c r="E559" s="53"/>
      <c r="F559" s="53"/>
      <c r="G559" s="53"/>
      <c r="H559" s="53"/>
      <c r="I559" s="53"/>
    </row>
    <row r="560" spans="2:9" ht="9.75">
      <c r="B560" s="53"/>
      <c r="C560" s="53"/>
      <c r="D560" s="53"/>
      <c r="E560" s="53"/>
      <c r="F560" s="53"/>
      <c r="G560" s="53"/>
      <c r="H560" s="53"/>
      <c r="I560" s="53"/>
    </row>
    <row r="561" spans="2:9" ht="9.75">
      <c r="B561" s="53"/>
      <c r="C561" s="53"/>
      <c r="D561" s="53"/>
      <c r="E561" s="53"/>
      <c r="F561" s="53"/>
      <c r="G561" s="53"/>
      <c r="H561" s="53"/>
      <c r="I561" s="53"/>
    </row>
    <row r="562" spans="2:9" ht="9.75">
      <c r="B562" s="53"/>
      <c r="C562" s="53"/>
      <c r="D562" s="53"/>
      <c r="E562" s="53"/>
      <c r="F562" s="53"/>
      <c r="G562" s="53"/>
      <c r="H562" s="53"/>
      <c r="I562" s="53"/>
    </row>
    <row r="563" spans="2:9" ht="9.75">
      <c r="B563" s="53"/>
      <c r="C563" s="53"/>
      <c r="D563" s="53"/>
      <c r="E563" s="53"/>
      <c r="F563" s="53"/>
      <c r="G563" s="53"/>
      <c r="H563" s="53"/>
      <c r="I563" s="53"/>
    </row>
    <row r="564" spans="2:9" ht="9.75">
      <c r="B564" s="53"/>
      <c r="C564" s="53"/>
      <c r="D564" s="53"/>
      <c r="E564" s="53"/>
      <c r="F564" s="53"/>
      <c r="G564" s="53"/>
      <c r="H564" s="53"/>
      <c r="I564" s="53"/>
    </row>
    <row r="565" spans="2:9" ht="9.75">
      <c r="B565" s="53"/>
      <c r="C565" s="53"/>
      <c r="D565" s="53"/>
      <c r="E565" s="53"/>
      <c r="F565" s="53"/>
      <c r="G565" s="53"/>
      <c r="H565" s="53"/>
      <c r="I565" s="53"/>
    </row>
    <row r="566" spans="2:9" ht="9.75">
      <c r="B566" s="53"/>
      <c r="C566" s="53"/>
      <c r="D566" s="53"/>
      <c r="E566" s="53"/>
      <c r="F566" s="53"/>
      <c r="G566" s="53"/>
      <c r="H566" s="53"/>
      <c r="I566" s="53"/>
    </row>
    <row r="567" spans="2:9" ht="9.75">
      <c r="B567" s="53"/>
      <c r="C567" s="53"/>
      <c r="D567" s="53"/>
      <c r="E567" s="53"/>
      <c r="F567" s="53"/>
      <c r="G567" s="53"/>
      <c r="H567" s="53"/>
      <c r="I567" s="53"/>
    </row>
    <row r="568" spans="2:9" ht="9.75">
      <c r="B568" s="53"/>
      <c r="C568" s="53"/>
      <c r="D568" s="53"/>
      <c r="E568" s="53"/>
      <c r="F568" s="53"/>
      <c r="G568" s="53"/>
      <c r="H568" s="53"/>
      <c r="I568" s="53"/>
    </row>
    <row r="569" spans="2:9" ht="9.75">
      <c r="B569" s="53"/>
      <c r="C569" s="53"/>
      <c r="D569" s="53"/>
      <c r="E569" s="53"/>
      <c r="F569" s="53"/>
      <c r="G569" s="53"/>
      <c r="H569" s="53"/>
      <c r="I569" s="53"/>
    </row>
    <row r="570" spans="2:9" ht="9.75">
      <c r="B570" s="53"/>
      <c r="C570" s="53"/>
      <c r="D570" s="53"/>
      <c r="E570" s="53"/>
      <c r="F570" s="53"/>
      <c r="G570" s="53"/>
      <c r="H570" s="53"/>
      <c r="I570" s="53"/>
    </row>
    <row r="571" spans="2:9" ht="9.75">
      <c r="B571" s="53"/>
      <c r="C571" s="53"/>
      <c r="D571" s="53"/>
      <c r="E571" s="53"/>
      <c r="F571" s="53"/>
      <c r="G571" s="53"/>
      <c r="H571" s="53"/>
      <c r="I571" s="53"/>
    </row>
    <row r="572" spans="2:9" ht="9.75">
      <c r="B572" s="53"/>
      <c r="C572" s="53"/>
      <c r="D572" s="53"/>
      <c r="E572" s="53"/>
      <c r="F572" s="53"/>
      <c r="G572" s="53"/>
      <c r="H572" s="53"/>
      <c r="I572" s="53"/>
    </row>
    <row r="573" spans="2:9" ht="9.75">
      <c r="B573" s="53"/>
      <c r="C573" s="53"/>
      <c r="D573" s="53"/>
      <c r="E573" s="53"/>
      <c r="F573" s="53"/>
      <c r="G573" s="53"/>
      <c r="H573" s="53"/>
      <c r="I573" s="53"/>
    </row>
    <row r="574" spans="2:9" ht="9.75">
      <c r="B574" s="53"/>
      <c r="C574" s="53"/>
      <c r="D574" s="53"/>
      <c r="E574" s="53"/>
      <c r="F574" s="53"/>
      <c r="G574" s="53"/>
      <c r="H574" s="53"/>
      <c r="I574" s="53"/>
    </row>
    <row r="575" spans="2:9" ht="9.75">
      <c r="B575" s="53"/>
      <c r="C575" s="53"/>
      <c r="D575" s="53"/>
      <c r="E575" s="53"/>
      <c r="F575" s="53"/>
      <c r="G575" s="53"/>
      <c r="H575" s="53"/>
      <c r="I575" s="53"/>
    </row>
    <row r="576" spans="2:9" ht="9.75">
      <c r="B576" s="53"/>
      <c r="C576" s="53"/>
      <c r="D576" s="53"/>
      <c r="E576" s="53"/>
      <c r="F576" s="53"/>
      <c r="G576" s="53"/>
      <c r="H576" s="53"/>
      <c r="I576" s="53"/>
    </row>
    <row r="577" spans="2:9" ht="9.75">
      <c r="B577" s="53"/>
      <c r="C577" s="53"/>
      <c r="D577" s="53"/>
      <c r="E577" s="53"/>
      <c r="F577" s="53"/>
      <c r="G577" s="53"/>
      <c r="H577" s="53"/>
      <c r="I577" s="53"/>
    </row>
    <row r="578" spans="2:9" ht="9.75">
      <c r="B578" s="53"/>
      <c r="C578" s="53"/>
      <c r="D578" s="53"/>
      <c r="E578" s="53"/>
      <c r="F578" s="53"/>
      <c r="G578" s="53"/>
      <c r="H578" s="53"/>
      <c r="I578" s="53"/>
    </row>
    <row r="579" spans="2:9" ht="9.75">
      <c r="B579" s="53"/>
      <c r="C579" s="53"/>
      <c r="D579" s="53"/>
      <c r="E579" s="53"/>
      <c r="F579" s="53"/>
      <c r="G579" s="53"/>
      <c r="H579" s="53"/>
      <c r="I579" s="53"/>
    </row>
    <row r="580" spans="2:9" ht="9.75">
      <c r="B580" s="53"/>
      <c r="C580" s="53"/>
      <c r="D580" s="53"/>
      <c r="E580" s="53"/>
      <c r="F580" s="53"/>
      <c r="G580" s="53"/>
      <c r="H580" s="53"/>
      <c r="I580" s="53"/>
    </row>
    <row r="581" spans="2:9" ht="9.75">
      <c r="B581" s="53"/>
      <c r="C581" s="53"/>
      <c r="D581" s="53"/>
      <c r="E581" s="53"/>
      <c r="F581" s="53"/>
      <c r="G581" s="53"/>
      <c r="H581" s="53"/>
      <c r="I581" s="53"/>
    </row>
    <row r="582" spans="2:9" ht="9.75">
      <c r="B582" s="53"/>
      <c r="C582" s="53"/>
      <c r="D582" s="53"/>
      <c r="E582" s="53"/>
      <c r="F582" s="53"/>
      <c r="G582" s="53"/>
      <c r="H582" s="53"/>
      <c r="I582" s="53"/>
    </row>
    <row r="583" spans="2:9" ht="9.75">
      <c r="B583" s="53"/>
      <c r="C583" s="53"/>
      <c r="D583" s="53"/>
      <c r="E583" s="53"/>
      <c r="F583" s="53"/>
      <c r="G583" s="53"/>
      <c r="H583" s="53"/>
      <c r="I583" s="53"/>
    </row>
    <row r="584" spans="2:9" ht="9.75">
      <c r="B584" s="53"/>
      <c r="C584" s="53"/>
      <c r="D584" s="53"/>
      <c r="E584" s="53"/>
      <c r="F584" s="53"/>
      <c r="G584" s="53"/>
      <c r="H584" s="53"/>
      <c r="I584" s="53"/>
    </row>
    <row r="585" spans="2:9" ht="9.75">
      <c r="B585" s="53"/>
      <c r="C585" s="53"/>
      <c r="D585" s="53"/>
      <c r="E585" s="53"/>
      <c r="F585" s="53"/>
      <c r="G585" s="53"/>
      <c r="H585" s="53"/>
      <c r="I585" s="53"/>
    </row>
    <row r="586" spans="2:9" ht="9.75">
      <c r="B586" s="53"/>
      <c r="C586" s="53"/>
      <c r="D586" s="53"/>
      <c r="E586" s="53"/>
      <c r="F586" s="53"/>
      <c r="G586" s="53"/>
      <c r="H586" s="53"/>
      <c r="I586" s="53"/>
    </row>
    <row r="587" spans="2:9" ht="9.75">
      <c r="B587" s="53"/>
      <c r="C587" s="53"/>
      <c r="D587" s="53"/>
      <c r="E587" s="53"/>
      <c r="F587" s="53"/>
      <c r="G587" s="53"/>
      <c r="H587" s="53"/>
      <c r="I587" s="53"/>
    </row>
    <row r="588" spans="2:9" ht="9.75">
      <c r="B588" s="53"/>
      <c r="C588" s="53"/>
      <c r="D588" s="53"/>
      <c r="E588" s="53"/>
      <c r="F588" s="53"/>
      <c r="G588" s="53"/>
      <c r="H588" s="53"/>
      <c r="I588" s="53"/>
    </row>
    <row r="589" spans="2:9" ht="9.75">
      <c r="B589" s="53"/>
      <c r="C589" s="53"/>
      <c r="D589" s="53"/>
      <c r="E589" s="53"/>
      <c r="F589" s="53"/>
      <c r="G589" s="53"/>
      <c r="H589" s="53"/>
      <c r="I589" s="53"/>
    </row>
    <row r="590" spans="2:9" ht="9.75">
      <c r="B590" s="53"/>
      <c r="C590" s="53"/>
      <c r="D590" s="53"/>
      <c r="E590" s="53"/>
      <c r="F590" s="53"/>
      <c r="G590" s="53"/>
      <c r="H590" s="53"/>
      <c r="I590" s="53"/>
    </row>
    <row r="591" spans="2:9" ht="9.75">
      <c r="B591" s="53"/>
      <c r="C591" s="53"/>
      <c r="D591" s="53"/>
      <c r="E591" s="53"/>
      <c r="F591" s="53"/>
      <c r="G591" s="53"/>
      <c r="H591" s="53"/>
      <c r="I591" s="53"/>
    </row>
    <row r="592" spans="2:9" ht="9.75">
      <c r="B592" s="53"/>
      <c r="C592" s="53"/>
      <c r="D592" s="53"/>
      <c r="E592" s="53"/>
      <c r="F592" s="53"/>
      <c r="G592" s="53"/>
      <c r="H592" s="53"/>
      <c r="I592" s="53"/>
    </row>
    <row r="593" spans="2:9" ht="9.75">
      <c r="B593" s="53"/>
      <c r="C593" s="53"/>
      <c r="D593" s="53"/>
      <c r="E593" s="53"/>
      <c r="F593" s="53"/>
      <c r="G593" s="53"/>
      <c r="H593" s="53"/>
      <c r="I593" s="53"/>
    </row>
    <row r="594" spans="2:9" ht="9.75">
      <c r="B594" s="53"/>
      <c r="C594" s="53"/>
      <c r="D594" s="53"/>
      <c r="E594" s="53"/>
      <c r="F594" s="53"/>
      <c r="G594" s="53"/>
      <c r="H594" s="53"/>
      <c r="I594" s="53"/>
    </row>
    <row r="595" spans="2:9" ht="9.75">
      <c r="B595" s="53"/>
      <c r="C595" s="53"/>
      <c r="D595" s="53"/>
      <c r="E595" s="53"/>
      <c r="F595" s="53"/>
      <c r="G595" s="53"/>
      <c r="H595" s="53"/>
      <c r="I595" s="53"/>
    </row>
    <row r="596" spans="2:9" ht="9.75">
      <c r="B596" s="53"/>
      <c r="C596" s="53"/>
      <c r="D596" s="53"/>
      <c r="E596" s="53"/>
      <c r="F596" s="53"/>
      <c r="G596" s="53"/>
      <c r="H596" s="53"/>
      <c r="I596" s="53"/>
    </row>
    <row r="597" spans="2:9" ht="9.75">
      <c r="B597" s="53"/>
      <c r="C597" s="53"/>
      <c r="D597" s="53"/>
      <c r="E597" s="53"/>
      <c r="F597" s="53"/>
      <c r="G597" s="53"/>
      <c r="H597" s="53"/>
      <c r="I597" s="53"/>
    </row>
    <row r="598" spans="2:9" ht="9.75">
      <c r="B598" s="53"/>
      <c r="C598" s="53"/>
      <c r="D598" s="53"/>
      <c r="E598" s="53"/>
      <c r="F598" s="53"/>
      <c r="G598" s="53"/>
      <c r="H598" s="53"/>
      <c r="I598" s="53"/>
    </row>
    <row r="599" spans="2:9" ht="9.75">
      <c r="B599" s="53"/>
      <c r="C599" s="53"/>
      <c r="D599" s="53"/>
      <c r="E599" s="53"/>
      <c r="F599" s="53"/>
      <c r="G599" s="53"/>
      <c r="H599" s="53"/>
      <c r="I599" s="53"/>
    </row>
    <row r="600" spans="2:9" ht="9.75">
      <c r="B600" s="53"/>
      <c r="C600" s="53"/>
      <c r="D600" s="53"/>
      <c r="E600" s="53"/>
      <c r="F600" s="53"/>
      <c r="G600" s="53"/>
      <c r="H600" s="53"/>
      <c r="I600" s="53"/>
    </row>
    <row r="601" spans="2:9" ht="9.75">
      <c r="B601" s="53"/>
      <c r="C601" s="53"/>
      <c r="D601" s="53"/>
      <c r="E601" s="53"/>
      <c r="F601" s="53"/>
      <c r="G601" s="53"/>
      <c r="H601" s="53"/>
      <c r="I601" s="53"/>
    </row>
    <row r="602" spans="2:9" ht="9.75">
      <c r="B602" s="53"/>
      <c r="C602" s="53"/>
      <c r="D602" s="53"/>
      <c r="E602" s="53"/>
      <c r="F602" s="53"/>
      <c r="G602" s="53"/>
      <c r="H602" s="53"/>
      <c r="I602" s="53"/>
    </row>
    <row r="603" spans="2:9" ht="9.75">
      <c r="B603" s="53"/>
      <c r="C603" s="53"/>
      <c r="D603" s="53"/>
      <c r="E603" s="53"/>
      <c r="F603" s="53"/>
      <c r="G603" s="53"/>
      <c r="H603" s="53"/>
      <c r="I603" s="53"/>
    </row>
    <row r="604" spans="2:9" ht="9.75">
      <c r="B604" s="53"/>
      <c r="C604" s="53"/>
      <c r="D604" s="53"/>
      <c r="E604" s="53"/>
      <c r="F604" s="53"/>
      <c r="G604" s="53"/>
      <c r="H604" s="53"/>
      <c r="I604" s="53"/>
    </row>
    <row r="605" spans="2:9" ht="9.75">
      <c r="B605" s="53"/>
      <c r="C605" s="53"/>
      <c r="D605" s="53"/>
      <c r="E605" s="53"/>
      <c r="F605" s="53"/>
      <c r="G605" s="53"/>
      <c r="H605" s="53"/>
      <c r="I605" s="53"/>
    </row>
    <row r="606" spans="2:9" ht="9.75">
      <c r="B606" s="53"/>
      <c r="C606" s="53"/>
      <c r="D606" s="53"/>
      <c r="E606" s="53"/>
      <c r="F606" s="53"/>
      <c r="G606" s="53"/>
      <c r="H606" s="53"/>
      <c r="I606" s="53"/>
    </row>
    <row r="607" spans="2:9" ht="9.75">
      <c r="B607" s="53"/>
      <c r="C607" s="53"/>
      <c r="D607" s="53"/>
      <c r="E607" s="53"/>
      <c r="F607" s="53"/>
      <c r="G607" s="53"/>
      <c r="H607" s="53"/>
      <c r="I607" s="53"/>
    </row>
    <row r="608" spans="2:9" ht="9.75">
      <c r="B608" s="53"/>
      <c r="C608" s="53"/>
      <c r="D608" s="53"/>
      <c r="E608" s="53"/>
      <c r="F608" s="53"/>
      <c r="G608" s="53"/>
      <c r="H608" s="53"/>
      <c r="I608" s="53"/>
    </row>
    <row r="609" spans="2:9" ht="9.75">
      <c r="B609" s="53"/>
      <c r="C609" s="53"/>
      <c r="D609" s="53"/>
      <c r="E609" s="53"/>
      <c r="F609" s="53"/>
      <c r="G609" s="53"/>
      <c r="H609" s="53"/>
      <c r="I609" s="53"/>
    </row>
    <row r="610" spans="2:9" ht="9.75">
      <c r="B610" s="53"/>
      <c r="C610" s="53"/>
      <c r="D610" s="53"/>
      <c r="E610" s="53"/>
      <c r="F610" s="53"/>
      <c r="G610" s="53"/>
      <c r="H610" s="53"/>
      <c r="I610" s="53"/>
    </row>
    <row r="611" spans="2:9" ht="9.75">
      <c r="B611" s="53"/>
      <c r="C611" s="53"/>
      <c r="D611" s="53"/>
      <c r="E611" s="53"/>
      <c r="F611" s="53"/>
      <c r="G611" s="53"/>
      <c r="H611" s="53"/>
      <c r="I611" s="53"/>
    </row>
    <row r="612" spans="2:9" ht="9.75">
      <c r="B612" s="53"/>
      <c r="C612" s="53"/>
      <c r="D612" s="53"/>
      <c r="E612" s="53"/>
      <c r="F612" s="53"/>
      <c r="G612" s="53"/>
      <c r="H612" s="53"/>
      <c r="I612" s="53"/>
    </row>
    <row r="613" spans="2:9" ht="9.75">
      <c r="B613" s="53"/>
      <c r="C613" s="53"/>
      <c r="D613" s="53"/>
      <c r="E613" s="53"/>
      <c r="F613" s="53"/>
      <c r="G613" s="53"/>
      <c r="H613" s="53"/>
      <c r="I613" s="53"/>
    </row>
    <row r="614" spans="2:9" ht="9.75">
      <c r="B614" s="53"/>
      <c r="C614" s="53"/>
      <c r="D614" s="53"/>
      <c r="E614" s="53"/>
      <c r="F614" s="53"/>
      <c r="G614" s="53"/>
      <c r="H614" s="53"/>
      <c r="I614" s="53"/>
    </row>
    <row r="615" spans="2:9" ht="9.75">
      <c r="B615" s="53"/>
      <c r="C615" s="53"/>
      <c r="D615" s="53"/>
      <c r="E615" s="53"/>
      <c r="F615" s="53"/>
      <c r="G615" s="53"/>
      <c r="H615" s="53"/>
      <c r="I615" s="53"/>
    </row>
    <row r="616" spans="2:9" ht="9.75">
      <c r="B616" s="53"/>
      <c r="C616" s="53"/>
      <c r="D616" s="53"/>
      <c r="E616" s="53"/>
      <c r="F616" s="53"/>
      <c r="G616" s="53"/>
      <c r="H616" s="53"/>
      <c r="I616" s="53"/>
    </row>
    <row r="617" spans="2:9" ht="9.75">
      <c r="B617" s="53"/>
      <c r="C617" s="53"/>
      <c r="D617" s="53"/>
      <c r="E617" s="53"/>
      <c r="F617" s="53"/>
      <c r="G617" s="53"/>
      <c r="H617" s="53"/>
      <c r="I617" s="53"/>
    </row>
    <row r="618" spans="2:9" ht="9.75">
      <c r="B618" s="53"/>
      <c r="C618" s="53"/>
      <c r="D618" s="53"/>
      <c r="E618" s="53"/>
      <c r="F618" s="53"/>
      <c r="G618" s="53"/>
      <c r="H618" s="53"/>
      <c r="I618" s="53"/>
    </row>
    <row r="619" spans="2:9" ht="9.75">
      <c r="B619" s="53"/>
      <c r="C619" s="53"/>
      <c r="D619" s="53"/>
      <c r="E619" s="53"/>
      <c r="F619" s="53"/>
      <c r="G619" s="53"/>
      <c r="H619" s="53"/>
      <c r="I619" s="53"/>
    </row>
    <row r="620" spans="2:9" ht="9.75">
      <c r="B620" s="53"/>
      <c r="C620" s="53"/>
      <c r="D620" s="53"/>
      <c r="E620" s="53"/>
      <c r="F620" s="53"/>
      <c r="G620" s="53"/>
      <c r="H620" s="53"/>
      <c r="I620" s="53"/>
    </row>
    <row r="621" spans="2:9" ht="9.75">
      <c r="B621" s="53"/>
      <c r="C621" s="53"/>
      <c r="D621" s="53"/>
      <c r="E621" s="53"/>
      <c r="F621" s="53"/>
      <c r="G621" s="53"/>
      <c r="H621" s="53"/>
      <c r="I621" s="53"/>
    </row>
    <row r="622" spans="2:9" ht="9.75">
      <c r="B622" s="53"/>
      <c r="C622" s="53"/>
      <c r="D622" s="53"/>
      <c r="E622" s="53"/>
      <c r="F622" s="53"/>
      <c r="G622" s="53"/>
      <c r="H622" s="53"/>
      <c r="I622" s="53"/>
    </row>
    <row r="623" spans="2:9" ht="9.75">
      <c r="B623" s="53"/>
      <c r="C623" s="53"/>
      <c r="D623" s="53"/>
      <c r="E623" s="53"/>
      <c r="F623" s="53"/>
      <c r="G623" s="53"/>
      <c r="H623" s="53"/>
      <c r="I623" s="53"/>
    </row>
    <row r="624" spans="2:9" ht="9.75">
      <c r="B624" s="53"/>
      <c r="C624" s="53"/>
      <c r="D624" s="53"/>
      <c r="E624" s="53"/>
      <c r="F624" s="53"/>
      <c r="G624" s="53"/>
      <c r="H624" s="53"/>
      <c r="I624" s="53"/>
    </row>
    <row r="625" spans="2:9" ht="9.75">
      <c r="B625" s="53"/>
      <c r="C625" s="53"/>
      <c r="D625" s="53"/>
      <c r="E625" s="53"/>
      <c r="F625" s="53"/>
      <c r="G625" s="53"/>
      <c r="H625" s="53"/>
      <c r="I625" s="53"/>
    </row>
    <row r="626" spans="2:9" ht="9.75">
      <c r="B626" s="53"/>
      <c r="C626" s="53"/>
      <c r="D626" s="53"/>
      <c r="E626" s="53"/>
      <c r="F626" s="53"/>
      <c r="G626" s="53"/>
      <c r="H626" s="53"/>
      <c r="I626" s="53"/>
    </row>
    <row r="627" spans="2:9" ht="9.75">
      <c r="B627" s="53"/>
      <c r="C627" s="53"/>
      <c r="D627" s="53"/>
      <c r="E627" s="53"/>
      <c r="F627" s="53"/>
      <c r="G627" s="53"/>
      <c r="H627" s="53"/>
      <c r="I627" s="53"/>
    </row>
    <row r="628" spans="2:9" ht="9.75">
      <c r="B628" s="53"/>
      <c r="C628" s="53"/>
      <c r="D628" s="53"/>
      <c r="E628" s="53"/>
      <c r="F628" s="53"/>
      <c r="G628" s="53"/>
      <c r="H628" s="53"/>
      <c r="I628" s="53"/>
    </row>
    <row r="629" spans="2:9" ht="9.75">
      <c r="B629" s="53"/>
      <c r="C629" s="53"/>
      <c r="D629" s="53"/>
      <c r="E629" s="53"/>
      <c r="F629" s="53"/>
      <c r="G629" s="53"/>
      <c r="H629" s="53"/>
      <c r="I629" s="53"/>
    </row>
    <row r="630" spans="2:9" ht="9.75">
      <c r="B630" s="53"/>
      <c r="C630" s="53"/>
      <c r="D630" s="53"/>
      <c r="E630" s="53"/>
      <c r="F630" s="53"/>
      <c r="G630" s="53"/>
      <c r="H630" s="53"/>
      <c r="I630" s="53"/>
    </row>
    <row r="631" spans="2:9" ht="9.75">
      <c r="B631" s="53"/>
      <c r="C631" s="53"/>
      <c r="D631" s="53"/>
      <c r="E631" s="53"/>
      <c r="F631" s="53"/>
      <c r="G631" s="53"/>
      <c r="H631" s="53"/>
      <c r="I631" s="53"/>
    </row>
    <row r="632" spans="2:9" ht="9.75">
      <c r="B632" s="53"/>
      <c r="C632" s="53"/>
      <c r="D632" s="53"/>
      <c r="E632" s="53"/>
      <c r="F632" s="53"/>
      <c r="G632" s="53"/>
      <c r="H632" s="53"/>
      <c r="I632" s="53"/>
    </row>
    <row r="633" spans="2:9" ht="9.75">
      <c r="B633" s="53"/>
      <c r="C633" s="53"/>
      <c r="D633" s="53"/>
      <c r="E633" s="53"/>
      <c r="F633" s="53"/>
      <c r="G633" s="53"/>
      <c r="H633" s="53"/>
      <c r="I633" s="53"/>
    </row>
    <row r="634" spans="2:9" ht="9.75">
      <c r="B634" s="53"/>
      <c r="C634" s="53"/>
      <c r="D634" s="53"/>
      <c r="E634" s="53"/>
      <c r="F634" s="53"/>
      <c r="G634" s="53"/>
      <c r="H634" s="53"/>
      <c r="I634" s="53"/>
    </row>
    <row r="635" spans="2:9" ht="9.75">
      <c r="B635" s="53"/>
      <c r="C635" s="53"/>
      <c r="D635" s="53"/>
      <c r="E635" s="53"/>
      <c r="F635" s="53"/>
      <c r="G635" s="53"/>
      <c r="H635" s="53"/>
      <c r="I635" s="53"/>
    </row>
    <row r="636" spans="2:9" ht="9.75">
      <c r="B636" s="53"/>
      <c r="C636" s="53"/>
      <c r="D636" s="53"/>
      <c r="E636" s="53"/>
      <c r="F636" s="53"/>
      <c r="G636" s="53"/>
      <c r="H636" s="53"/>
      <c r="I636" s="53"/>
    </row>
    <row r="637" spans="2:9" ht="9.75">
      <c r="B637" s="53"/>
      <c r="C637" s="53"/>
      <c r="D637" s="53"/>
      <c r="E637" s="53"/>
      <c r="F637" s="53"/>
      <c r="G637" s="53"/>
      <c r="H637" s="53"/>
      <c r="I637" s="53"/>
    </row>
    <row r="638" spans="2:9" ht="9.75">
      <c r="B638" s="53"/>
      <c r="C638" s="53"/>
      <c r="D638" s="53"/>
      <c r="E638" s="53"/>
      <c r="F638" s="53"/>
      <c r="G638" s="53"/>
      <c r="H638" s="53"/>
      <c r="I638" s="53"/>
    </row>
    <row r="639" spans="2:9" ht="9.75">
      <c r="B639" s="53"/>
      <c r="C639" s="53"/>
      <c r="D639" s="53"/>
      <c r="E639" s="53"/>
      <c r="F639" s="53"/>
      <c r="G639" s="53"/>
      <c r="H639" s="53"/>
      <c r="I639" s="53"/>
    </row>
    <row r="640" spans="2:9" ht="9.75">
      <c r="B640" s="53"/>
      <c r="C640" s="53"/>
      <c r="D640" s="53"/>
      <c r="E640" s="53"/>
      <c r="F640" s="53"/>
      <c r="G640" s="53"/>
      <c r="H640" s="53"/>
      <c r="I640" s="53"/>
    </row>
    <row r="641" spans="2:9" ht="9.75">
      <c r="B641" s="53"/>
      <c r="C641" s="53"/>
      <c r="D641" s="53"/>
      <c r="E641" s="53"/>
      <c r="F641" s="53"/>
      <c r="G641" s="53"/>
      <c r="H641" s="53"/>
      <c r="I641" s="53"/>
    </row>
    <row r="642" spans="2:9" ht="9.75">
      <c r="B642" s="53"/>
      <c r="C642" s="53"/>
      <c r="D642" s="53"/>
      <c r="E642" s="53"/>
      <c r="F642" s="53"/>
      <c r="G642" s="53"/>
      <c r="H642" s="53"/>
      <c r="I642" s="53"/>
    </row>
    <row r="643" spans="2:9" ht="9.75">
      <c r="B643" s="53"/>
      <c r="C643" s="53"/>
      <c r="D643" s="53"/>
      <c r="E643" s="53"/>
      <c r="F643" s="53"/>
      <c r="G643" s="53"/>
      <c r="H643" s="53"/>
      <c r="I643" s="53"/>
    </row>
    <row r="644" spans="2:9" ht="9.75">
      <c r="B644" s="53"/>
      <c r="C644" s="53"/>
      <c r="D644" s="53"/>
      <c r="E644" s="53"/>
      <c r="F644" s="53"/>
      <c r="G644" s="53"/>
      <c r="H644" s="53"/>
      <c r="I644" s="53"/>
    </row>
    <row r="645" spans="2:9" ht="9.75">
      <c r="B645" s="53"/>
      <c r="C645" s="53"/>
      <c r="D645" s="53"/>
      <c r="E645" s="53"/>
      <c r="F645" s="53"/>
      <c r="G645" s="53"/>
      <c r="H645" s="53"/>
      <c r="I645" s="53"/>
    </row>
    <row r="646" spans="2:9" ht="9.75">
      <c r="B646" s="53"/>
      <c r="C646" s="53"/>
      <c r="D646" s="53"/>
      <c r="E646" s="53"/>
      <c r="F646" s="53"/>
      <c r="G646" s="53"/>
      <c r="H646" s="53"/>
      <c r="I646" s="53"/>
    </row>
    <row r="647" spans="2:9" ht="9.75">
      <c r="B647" s="53"/>
      <c r="C647" s="53"/>
      <c r="D647" s="53"/>
      <c r="E647" s="53"/>
      <c r="F647" s="53"/>
      <c r="G647" s="53"/>
      <c r="H647" s="53"/>
      <c r="I647" s="53"/>
    </row>
    <row r="648" spans="2:9" ht="9.75">
      <c r="B648" s="53"/>
      <c r="C648" s="53"/>
      <c r="D648" s="53"/>
      <c r="E648" s="53"/>
      <c r="F648" s="53"/>
      <c r="G648" s="53"/>
      <c r="H648" s="53"/>
      <c r="I648" s="53"/>
    </row>
    <row r="649" spans="2:9" ht="9.75">
      <c r="B649" s="53"/>
      <c r="C649" s="53"/>
      <c r="D649" s="53"/>
      <c r="E649" s="53"/>
      <c r="F649" s="53"/>
      <c r="G649" s="53"/>
      <c r="H649" s="53"/>
      <c r="I649" s="53"/>
    </row>
    <row r="650" spans="2:9" ht="9.75">
      <c r="B650" s="53"/>
      <c r="C650" s="53"/>
      <c r="D650" s="53"/>
      <c r="E650" s="53"/>
      <c r="F650" s="53"/>
      <c r="G650" s="53"/>
      <c r="H650" s="53"/>
      <c r="I650" s="53"/>
    </row>
    <row r="651" spans="2:9" ht="9.75">
      <c r="B651" s="53"/>
      <c r="C651" s="53"/>
      <c r="D651" s="53"/>
      <c r="E651" s="53"/>
      <c r="F651" s="53"/>
      <c r="G651" s="53"/>
      <c r="H651" s="53"/>
      <c r="I651" s="53"/>
    </row>
    <row r="652" spans="2:9" ht="9.75">
      <c r="B652" s="53"/>
      <c r="C652" s="53"/>
      <c r="D652" s="53"/>
      <c r="E652" s="53"/>
      <c r="F652" s="53"/>
      <c r="G652" s="53"/>
      <c r="H652" s="53"/>
      <c r="I652" s="53"/>
    </row>
    <row r="653" spans="2:9" ht="9.75">
      <c r="B653" s="53"/>
      <c r="C653" s="53"/>
      <c r="D653" s="53"/>
      <c r="E653" s="53"/>
      <c r="F653" s="53"/>
      <c r="G653" s="53"/>
      <c r="H653" s="53"/>
      <c r="I653" s="53"/>
    </row>
    <row r="654" spans="2:9" ht="9.75">
      <c r="B654" s="53"/>
      <c r="C654" s="53"/>
      <c r="D654" s="53"/>
      <c r="E654" s="53"/>
      <c r="F654" s="53"/>
      <c r="G654" s="53"/>
      <c r="H654" s="53"/>
      <c r="I654" s="53"/>
    </row>
    <row r="655" spans="2:9" ht="9.75">
      <c r="B655" s="53"/>
      <c r="C655" s="53"/>
      <c r="D655" s="53"/>
      <c r="E655" s="53"/>
      <c r="F655" s="53"/>
      <c r="G655" s="53"/>
      <c r="H655" s="53"/>
      <c r="I655" s="53"/>
    </row>
    <row r="656" spans="2:9" ht="9.75">
      <c r="B656" s="53"/>
      <c r="C656" s="53"/>
      <c r="D656" s="53"/>
      <c r="E656" s="53"/>
      <c r="F656" s="53"/>
      <c r="G656" s="53"/>
      <c r="H656" s="53"/>
      <c r="I656" s="53"/>
    </row>
    <row r="657" spans="2:9" ht="9.75">
      <c r="B657" s="53"/>
      <c r="C657" s="53"/>
      <c r="D657" s="53"/>
      <c r="E657" s="53"/>
      <c r="F657" s="53"/>
      <c r="G657" s="53"/>
      <c r="H657" s="53"/>
      <c r="I657" s="53"/>
    </row>
    <row r="658" spans="2:9" ht="9.75">
      <c r="B658" s="53"/>
      <c r="C658" s="53"/>
      <c r="D658" s="53"/>
      <c r="E658" s="53"/>
      <c r="F658" s="53"/>
      <c r="G658" s="53"/>
      <c r="H658" s="53"/>
      <c r="I658" s="53"/>
    </row>
    <row r="659" spans="2:9" ht="9.75">
      <c r="B659" s="53"/>
      <c r="C659" s="53"/>
      <c r="D659" s="53"/>
      <c r="E659" s="53"/>
      <c r="F659" s="53"/>
      <c r="G659" s="53"/>
      <c r="H659" s="53"/>
      <c r="I659" s="53"/>
    </row>
    <row r="660" spans="2:9" ht="9.75">
      <c r="B660" s="53"/>
      <c r="C660" s="53"/>
      <c r="D660" s="53"/>
      <c r="E660" s="53"/>
      <c r="F660" s="53"/>
      <c r="G660" s="53"/>
      <c r="H660" s="53"/>
      <c r="I660" s="53"/>
    </row>
    <row r="661" spans="2:9" ht="9.75">
      <c r="B661" s="53"/>
      <c r="C661" s="53"/>
      <c r="D661" s="53"/>
      <c r="E661" s="53"/>
      <c r="F661" s="53"/>
      <c r="G661" s="53"/>
      <c r="H661" s="53"/>
      <c r="I661" s="53"/>
    </row>
    <row r="662" spans="2:9" ht="9.75">
      <c r="B662" s="53"/>
      <c r="C662" s="53"/>
      <c r="D662" s="53"/>
      <c r="E662" s="53"/>
      <c r="F662" s="53"/>
      <c r="G662" s="53"/>
      <c r="H662" s="53"/>
      <c r="I662" s="53"/>
    </row>
    <row r="663" spans="2:9" ht="9.75">
      <c r="B663" s="53"/>
      <c r="C663" s="53"/>
      <c r="D663" s="53"/>
      <c r="E663" s="53"/>
      <c r="F663" s="53"/>
      <c r="G663" s="53"/>
      <c r="H663" s="53"/>
      <c r="I663" s="53"/>
    </row>
    <row r="664" spans="2:9" ht="9.75">
      <c r="B664" s="53"/>
      <c r="C664" s="53"/>
      <c r="D664" s="53"/>
      <c r="E664" s="53"/>
      <c r="F664" s="53"/>
      <c r="G664" s="53"/>
      <c r="H664" s="53"/>
      <c r="I664" s="53"/>
    </row>
    <row r="665" spans="2:9" ht="9.75">
      <c r="B665" s="53"/>
      <c r="C665" s="53"/>
      <c r="D665" s="53"/>
      <c r="E665" s="53"/>
      <c r="F665" s="53"/>
      <c r="G665" s="53"/>
      <c r="H665" s="53"/>
      <c r="I665" s="53"/>
    </row>
    <row r="666" spans="2:9" ht="9.75">
      <c r="B666" s="53"/>
      <c r="C666" s="53"/>
      <c r="D666" s="53"/>
      <c r="E666" s="53"/>
      <c r="F666" s="53"/>
      <c r="G666" s="53"/>
      <c r="H666" s="53"/>
      <c r="I666" s="53"/>
    </row>
    <row r="667" spans="2:9" ht="9.75">
      <c r="B667" s="53"/>
      <c r="C667" s="53"/>
      <c r="D667" s="53"/>
      <c r="E667" s="53"/>
      <c r="F667" s="53"/>
      <c r="G667" s="53"/>
      <c r="H667" s="53"/>
      <c r="I667" s="53"/>
    </row>
    <row r="668" spans="2:9" ht="9.75">
      <c r="B668" s="53"/>
      <c r="C668" s="53"/>
      <c r="D668" s="53"/>
      <c r="E668" s="53"/>
      <c r="F668" s="53"/>
      <c r="G668" s="53"/>
      <c r="H668" s="53"/>
      <c r="I668" s="53"/>
    </row>
    <row r="669" spans="2:9" ht="9.75">
      <c r="B669" s="53"/>
      <c r="C669" s="53"/>
      <c r="D669" s="53"/>
      <c r="E669" s="53"/>
      <c r="F669" s="53"/>
      <c r="G669" s="53"/>
      <c r="H669" s="53"/>
      <c r="I669" s="53"/>
    </row>
    <row r="670" spans="2:9" ht="9.75">
      <c r="B670" s="53"/>
      <c r="C670" s="53"/>
      <c r="D670" s="53"/>
      <c r="E670" s="53"/>
      <c r="F670" s="53"/>
      <c r="G670" s="53"/>
      <c r="H670" s="53"/>
      <c r="I670" s="53"/>
    </row>
    <row r="671" spans="2:9" ht="9.75">
      <c r="B671" s="53"/>
      <c r="C671" s="53"/>
      <c r="D671" s="53"/>
      <c r="E671" s="53"/>
      <c r="F671" s="53"/>
      <c r="G671" s="53"/>
      <c r="H671" s="53"/>
      <c r="I671" s="53"/>
    </row>
    <row r="672" spans="2:9" ht="9.75">
      <c r="B672" s="53"/>
      <c r="C672" s="53"/>
      <c r="D672" s="53"/>
      <c r="E672" s="53"/>
      <c r="F672" s="53"/>
      <c r="G672" s="53"/>
      <c r="H672" s="53"/>
      <c r="I672" s="53"/>
    </row>
    <row r="673" spans="2:9" ht="9.75">
      <c r="B673" s="53"/>
      <c r="C673" s="53"/>
      <c r="D673" s="53"/>
      <c r="E673" s="53"/>
      <c r="F673" s="53"/>
      <c r="G673" s="53"/>
      <c r="H673" s="53"/>
      <c r="I673" s="53"/>
    </row>
    <row r="674" spans="2:9" ht="9.75">
      <c r="B674" s="53"/>
      <c r="C674" s="53"/>
      <c r="D674" s="53"/>
      <c r="E674" s="53"/>
      <c r="F674" s="53"/>
      <c r="G674" s="53"/>
      <c r="H674" s="53"/>
      <c r="I674" s="53"/>
    </row>
    <row r="675" spans="2:9" ht="9.75">
      <c r="B675" s="53"/>
      <c r="C675" s="53"/>
      <c r="D675" s="53"/>
      <c r="E675" s="53"/>
      <c r="F675" s="53"/>
      <c r="G675" s="53"/>
      <c r="H675" s="53"/>
      <c r="I675" s="53"/>
    </row>
    <row r="676" spans="2:9" ht="9.75">
      <c r="B676" s="53"/>
      <c r="C676" s="53"/>
      <c r="D676" s="53"/>
      <c r="E676" s="53"/>
      <c r="F676" s="53"/>
      <c r="G676" s="53"/>
      <c r="H676" s="53"/>
      <c r="I676" s="53"/>
    </row>
    <row r="677" spans="2:9" ht="9.75">
      <c r="B677" s="53"/>
      <c r="C677" s="53"/>
      <c r="D677" s="53"/>
      <c r="E677" s="53"/>
      <c r="F677" s="53"/>
      <c r="G677" s="53"/>
      <c r="H677" s="53"/>
      <c r="I677" s="53"/>
    </row>
    <row r="678" spans="2:9" ht="9.75">
      <c r="B678" s="53"/>
      <c r="C678" s="53"/>
      <c r="D678" s="53"/>
      <c r="E678" s="53"/>
      <c r="F678" s="53"/>
      <c r="G678" s="53"/>
      <c r="H678" s="53"/>
      <c r="I678" s="53"/>
    </row>
    <row r="679" spans="2:9" ht="9.75">
      <c r="B679" s="53"/>
      <c r="C679" s="53"/>
      <c r="D679" s="53"/>
      <c r="E679" s="53"/>
      <c r="F679" s="53"/>
      <c r="G679" s="53"/>
      <c r="H679" s="53"/>
      <c r="I679" s="53"/>
    </row>
    <row r="680" spans="2:9" ht="9.75">
      <c r="B680" s="53"/>
      <c r="C680" s="53"/>
      <c r="D680" s="53"/>
      <c r="E680" s="53"/>
      <c r="F680" s="53"/>
      <c r="G680" s="53"/>
      <c r="H680" s="53"/>
      <c r="I680" s="53"/>
    </row>
    <row r="681" spans="2:9" ht="9.75">
      <c r="B681" s="53"/>
      <c r="C681" s="53"/>
      <c r="D681" s="53"/>
      <c r="E681" s="53"/>
      <c r="F681" s="53"/>
      <c r="G681" s="53"/>
      <c r="H681" s="53"/>
      <c r="I681" s="53"/>
    </row>
    <row r="682" spans="2:9" ht="9.75">
      <c r="B682" s="53"/>
      <c r="C682" s="53"/>
      <c r="D682" s="53"/>
      <c r="E682" s="53"/>
      <c r="F682" s="53"/>
      <c r="G682" s="53"/>
      <c r="H682" s="53"/>
      <c r="I682" s="53"/>
    </row>
    <row r="683" spans="2:9" ht="9.75">
      <c r="B683" s="53"/>
      <c r="C683" s="53"/>
      <c r="D683" s="53"/>
      <c r="E683" s="53"/>
      <c r="F683" s="53"/>
      <c r="G683" s="53"/>
      <c r="H683" s="53"/>
      <c r="I683" s="53"/>
    </row>
    <row r="684" spans="2:9" ht="9.75">
      <c r="B684" s="53"/>
      <c r="C684" s="53"/>
      <c r="D684" s="53"/>
      <c r="E684" s="53"/>
      <c r="F684" s="53"/>
      <c r="G684" s="53"/>
      <c r="H684" s="53"/>
      <c r="I684" s="53"/>
    </row>
    <row r="685" spans="2:9" ht="9.75">
      <c r="B685" s="53"/>
      <c r="C685" s="53"/>
      <c r="D685" s="53"/>
      <c r="E685" s="53"/>
      <c r="F685" s="53"/>
      <c r="G685" s="53"/>
      <c r="H685" s="53"/>
      <c r="I685" s="53"/>
    </row>
    <row r="686" spans="2:9" ht="9.75">
      <c r="B686" s="53"/>
      <c r="C686" s="53"/>
      <c r="D686" s="53"/>
      <c r="E686" s="53"/>
      <c r="F686" s="53"/>
      <c r="G686" s="53"/>
      <c r="H686" s="53"/>
      <c r="I686" s="53"/>
    </row>
    <row r="687" spans="2:9" ht="9.75">
      <c r="B687" s="53"/>
      <c r="C687" s="53"/>
      <c r="D687" s="53"/>
      <c r="E687" s="53"/>
      <c r="F687" s="53"/>
      <c r="G687" s="53"/>
      <c r="H687" s="53"/>
      <c r="I687" s="53"/>
    </row>
    <row r="688" spans="2:9" ht="9.75">
      <c r="B688" s="53"/>
      <c r="C688" s="53"/>
      <c r="D688" s="53"/>
      <c r="E688" s="53"/>
      <c r="F688" s="53"/>
      <c r="G688" s="53"/>
      <c r="H688" s="53"/>
      <c r="I688" s="53"/>
    </row>
    <row r="689" spans="2:9" ht="9.75">
      <c r="B689" s="53"/>
      <c r="C689" s="53"/>
      <c r="D689" s="53"/>
      <c r="E689" s="53"/>
      <c r="F689" s="53"/>
      <c r="G689" s="53"/>
      <c r="H689" s="53"/>
      <c r="I689" s="53"/>
    </row>
    <row r="690" spans="2:9" ht="9.75">
      <c r="B690" s="53"/>
      <c r="C690" s="53"/>
      <c r="D690" s="53"/>
      <c r="E690" s="53"/>
      <c r="F690" s="53"/>
      <c r="G690" s="53"/>
      <c r="H690" s="53"/>
      <c r="I690" s="53"/>
    </row>
    <row r="691" spans="2:9" ht="9.75">
      <c r="B691" s="53"/>
      <c r="C691" s="53"/>
      <c r="D691" s="53"/>
      <c r="E691" s="53"/>
      <c r="F691" s="53"/>
      <c r="G691" s="53"/>
      <c r="H691" s="53"/>
      <c r="I691" s="53"/>
    </row>
    <row r="692" spans="2:9" ht="9.75">
      <c r="B692" s="53"/>
      <c r="C692" s="53"/>
      <c r="D692" s="53"/>
      <c r="E692" s="53"/>
      <c r="F692" s="53"/>
      <c r="G692" s="53"/>
      <c r="H692" s="53"/>
      <c r="I692" s="53"/>
    </row>
    <row r="693" spans="2:9" ht="9.75">
      <c r="B693" s="53"/>
      <c r="C693" s="53"/>
      <c r="D693" s="53"/>
      <c r="E693" s="53"/>
      <c r="F693" s="53"/>
      <c r="G693" s="53"/>
      <c r="H693" s="53"/>
      <c r="I693" s="53"/>
    </row>
    <row r="694" spans="2:9" ht="9.75">
      <c r="B694" s="53"/>
      <c r="C694" s="53"/>
      <c r="D694" s="53"/>
      <c r="E694" s="53"/>
      <c r="F694" s="53"/>
      <c r="G694" s="53"/>
      <c r="H694" s="53"/>
      <c r="I694" s="53"/>
    </row>
    <row r="695" spans="2:9" ht="9.75">
      <c r="B695" s="53"/>
      <c r="C695" s="53"/>
      <c r="D695" s="53"/>
      <c r="E695" s="53"/>
      <c r="F695" s="53"/>
      <c r="G695" s="53"/>
      <c r="H695" s="53"/>
      <c r="I695" s="53"/>
    </row>
    <row r="696" spans="2:9" ht="9.75">
      <c r="B696" s="53"/>
      <c r="C696" s="53"/>
      <c r="D696" s="53"/>
      <c r="E696" s="53"/>
      <c r="F696" s="53"/>
      <c r="G696" s="53"/>
      <c r="H696" s="53"/>
      <c r="I696" s="53"/>
    </row>
    <row r="697" spans="2:9" ht="9.75">
      <c r="B697" s="53"/>
      <c r="C697" s="53"/>
      <c r="D697" s="53"/>
      <c r="E697" s="53"/>
      <c r="F697" s="53"/>
      <c r="G697" s="53"/>
      <c r="H697" s="53"/>
      <c r="I697" s="53"/>
    </row>
    <row r="698" spans="2:9" ht="9.75">
      <c r="B698" s="53"/>
      <c r="C698" s="53"/>
      <c r="D698" s="53"/>
      <c r="E698" s="53"/>
      <c r="F698" s="53"/>
      <c r="G698" s="53"/>
      <c r="H698" s="53"/>
      <c r="I698" s="53"/>
    </row>
    <row r="699" spans="2:9" ht="9.75">
      <c r="B699" s="53"/>
      <c r="C699" s="53"/>
      <c r="D699" s="53"/>
      <c r="E699" s="53"/>
      <c r="F699" s="53"/>
      <c r="G699" s="53"/>
      <c r="H699" s="53"/>
      <c r="I699" s="53"/>
    </row>
    <row r="700" spans="2:9" ht="9.75">
      <c r="B700" s="53"/>
      <c r="C700" s="53"/>
      <c r="D700" s="53"/>
      <c r="E700" s="53"/>
      <c r="F700" s="53"/>
      <c r="G700" s="53"/>
      <c r="H700" s="53"/>
      <c r="I700" s="53"/>
    </row>
    <row r="701" spans="2:9" ht="9.75">
      <c r="B701" s="53"/>
      <c r="C701" s="53"/>
      <c r="D701" s="53"/>
      <c r="E701" s="53"/>
      <c r="F701" s="53"/>
      <c r="G701" s="53"/>
      <c r="H701" s="53"/>
      <c r="I701" s="53"/>
    </row>
    <row r="702" spans="2:9" ht="9.75">
      <c r="B702" s="53"/>
      <c r="C702" s="53"/>
      <c r="D702" s="53"/>
      <c r="E702" s="53"/>
      <c r="F702" s="53"/>
      <c r="G702" s="53"/>
      <c r="H702" s="53"/>
      <c r="I702" s="53"/>
    </row>
    <row r="703" spans="2:9" ht="9.75">
      <c r="B703" s="53"/>
      <c r="C703" s="53"/>
      <c r="D703" s="53"/>
      <c r="E703" s="53"/>
      <c r="F703" s="53"/>
      <c r="G703" s="53"/>
      <c r="H703" s="53"/>
      <c r="I703" s="53"/>
    </row>
    <row r="704" spans="2:9" ht="9.75">
      <c r="B704" s="53"/>
      <c r="C704" s="53"/>
      <c r="D704" s="53"/>
      <c r="E704" s="53"/>
      <c r="F704" s="53"/>
      <c r="G704" s="53"/>
      <c r="H704" s="53"/>
      <c r="I704" s="53"/>
    </row>
    <row r="705" spans="2:9" ht="9.75">
      <c r="B705" s="53"/>
      <c r="C705" s="53"/>
      <c r="D705" s="53"/>
      <c r="E705" s="53"/>
      <c r="F705" s="53"/>
      <c r="G705" s="53"/>
      <c r="H705" s="53"/>
      <c r="I705" s="53"/>
    </row>
    <row r="706" spans="2:9" ht="9.75">
      <c r="B706" s="53"/>
      <c r="C706" s="53"/>
      <c r="D706" s="53"/>
      <c r="E706" s="53"/>
      <c r="F706" s="53"/>
      <c r="G706" s="53"/>
      <c r="H706" s="53"/>
      <c r="I706" s="53"/>
    </row>
    <row r="707" spans="2:9" ht="9.75">
      <c r="B707" s="53"/>
      <c r="C707" s="53"/>
      <c r="D707" s="53"/>
      <c r="E707" s="53"/>
      <c r="F707" s="53"/>
      <c r="G707" s="53"/>
      <c r="H707" s="53"/>
      <c r="I707" s="53"/>
    </row>
    <row r="708" spans="2:9" ht="9.75">
      <c r="B708" s="53"/>
      <c r="C708" s="53"/>
      <c r="D708" s="53"/>
      <c r="E708" s="53"/>
      <c r="F708" s="53"/>
      <c r="G708" s="53"/>
      <c r="H708" s="53"/>
      <c r="I708" s="53"/>
    </row>
    <row r="709" spans="2:9" ht="9.75">
      <c r="B709" s="53"/>
      <c r="C709" s="53"/>
      <c r="D709" s="53"/>
      <c r="E709" s="53"/>
      <c r="F709" s="53"/>
      <c r="G709" s="53"/>
      <c r="H709" s="53"/>
      <c r="I709" s="53"/>
    </row>
    <row r="710" spans="2:9" ht="9.75">
      <c r="B710" s="53"/>
      <c r="C710" s="53"/>
      <c r="D710" s="53"/>
      <c r="E710" s="53"/>
      <c r="F710" s="53"/>
      <c r="G710" s="53"/>
      <c r="H710" s="53"/>
      <c r="I710" s="53"/>
    </row>
    <row r="711" spans="2:9" ht="9.75">
      <c r="B711" s="53"/>
      <c r="C711" s="53"/>
      <c r="D711" s="53"/>
      <c r="E711" s="53"/>
      <c r="F711" s="53"/>
      <c r="G711" s="53"/>
      <c r="H711" s="53"/>
      <c r="I711" s="53"/>
    </row>
    <row r="712" spans="2:9" ht="9.75">
      <c r="B712" s="53"/>
      <c r="C712" s="53"/>
      <c r="D712" s="53"/>
      <c r="E712" s="53"/>
      <c r="F712" s="53"/>
      <c r="G712" s="53"/>
      <c r="H712" s="53"/>
      <c r="I712" s="53"/>
    </row>
    <row r="713" spans="2:9" ht="9.75">
      <c r="B713" s="53"/>
      <c r="C713" s="53"/>
      <c r="D713" s="53"/>
      <c r="E713" s="53"/>
      <c r="F713" s="53"/>
      <c r="G713" s="53"/>
      <c r="H713" s="53"/>
      <c r="I713" s="53"/>
    </row>
    <row r="714" spans="2:9" ht="9.75">
      <c r="B714" s="53"/>
      <c r="C714" s="53"/>
      <c r="D714" s="53"/>
      <c r="E714" s="53"/>
      <c r="F714" s="53"/>
      <c r="G714" s="53"/>
      <c r="H714" s="53"/>
      <c r="I714" s="53"/>
    </row>
    <row r="715" spans="2:9" ht="9.75">
      <c r="B715" s="53"/>
      <c r="C715" s="53"/>
      <c r="D715" s="53"/>
      <c r="E715" s="53"/>
      <c r="F715" s="53"/>
      <c r="G715" s="53"/>
      <c r="H715" s="53"/>
      <c r="I715" s="53"/>
    </row>
    <row r="716" spans="2:9" ht="9.75">
      <c r="B716" s="53"/>
      <c r="C716" s="53"/>
      <c r="D716" s="53"/>
      <c r="E716" s="53"/>
      <c r="F716" s="53"/>
      <c r="G716" s="53"/>
      <c r="H716" s="53"/>
      <c r="I716" s="53"/>
    </row>
    <row r="717" spans="2:9" ht="9.75">
      <c r="B717" s="53"/>
      <c r="C717" s="53"/>
      <c r="D717" s="53"/>
      <c r="E717" s="53"/>
      <c r="F717" s="53"/>
      <c r="G717" s="53"/>
      <c r="H717" s="53"/>
      <c r="I717" s="53"/>
    </row>
    <row r="718" spans="2:9" ht="9.75">
      <c r="B718" s="53"/>
      <c r="C718" s="53"/>
      <c r="D718" s="53"/>
      <c r="E718" s="53"/>
      <c r="F718" s="53"/>
      <c r="G718" s="53"/>
      <c r="H718" s="53"/>
      <c r="I718" s="53"/>
    </row>
    <row r="719" spans="2:9" ht="9.75">
      <c r="B719" s="53"/>
      <c r="C719" s="53"/>
      <c r="D719" s="53"/>
      <c r="E719" s="53"/>
      <c r="F719" s="53"/>
      <c r="G719" s="53"/>
      <c r="H719" s="53"/>
      <c r="I719" s="53"/>
    </row>
    <row r="720" spans="2:9" ht="9.75">
      <c r="B720" s="53"/>
      <c r="C720" s="53"/>
      <c r="D720" s="53"/>
      <c r="E720" s="53"/>
      <c r="F720" s="53"/>
      <c r="G720" s="53"/>
      <c r="H720" s="53"/>
      <c r="I720" s="53"/>
    </row>
    <row r="721" spans="2:9" ht="9.75">
      <c r="B721" s="53"/>
      <c r="C721" s="53"/>
      <c r="D721" s="53"/>
      <c r="E721" s="53"/>
      <c r="F721" s="53"/>
      <c r="G721" s="53"/>
      <c r="H721" s="53"/>
      <c r="I721" s="53"/>
    </row>
    <row r="722" spans="2:9" ht="9.75">
      <c r="B722" s="53"/>
      <c r="C722" s="53"/>
      <c r="D722" s="53"/>
      <c r="E722" s="53"/>
      <c r="F722" s="53"/>
      <c r="G722" s="53"/>
      <c r="H722" s="53"/>
      <c r="I722" s="53"/>
    </row>
    <row r="723" spans="2:9" ht="9.75">
      <c r="B723" s="53"/>
      <c r="C723" s="53"/>
      <c r="D723" s="53"/>
      <c r="E723" s="53"/>
      <c r="F723" s="53"/>
      <c r="G723" s="53"/>
      <c r="H723" s="53"/>
      <c r="I723" s="53"/>
    </row>
    <row r="724" spans="2:9" ht="9.75">
      <c r="B724" s="53"/>
      <c r="C724" s="53"/>
      <c r="D724" s="53"/>
      <c r="E724" s="53"/>
      <c r="F724" s="53"/>
      <c r="G724" s="53"/>
      <c r="H724" s="53"/>
      <c r="I724" s="53"/>
    </row>
    <row r="725" spans="2:9" ht="9.75">
      <c r="B725" s="53"/>
      <c r="C725" s="53"/>
      <c r="D725" s="53"/>
      <c r="E725" s="53"/>
      <c r="F725" s="53"/>
      <c r="G725" s="53"/>
      <c r="H725" s="53"/>
      <c r="I725" s="53"/>
    </row>
    <row r="726" spans="2:9" ht="9.75">
      <c r="B726" s="53"/>
      <c r="C726" s="53"/>
      <c r="D726" s="53"/>
      <c r="E726" s="53"/>
      <c r="F726" s="53"/>
      <c r="G726" s="53"/>
      <c r="H726" s="53"/>
      <c r="I726" s="53"/>
    </row>
    <row r="727" spans="2:9" ht="9.75">
      <c r="B727" s="53"/>
      <c r="C727" s="53"/>
      <c r="D727" s="53"/>
      <c r="E727" s="53"/>
      <c r="F727" s="53"/>
      <c r="G727" s="53"/>
      <c r="H727" s="53"/>
      <c r="I727" s="53"/>
    </row>
    <row r="728" spans="2:9" ht="9.75">
      <c r="B728" s="53"/>
      <c r="C728" s="53"/>
      <c r="D728" s="53"/>
      <c r="E728" s="53"/>
      <c r="F728" s="53"/>
      <c r="G728" s="53"/>
      <c r="H728" s="53"/>
      <c r="I728" s="53"/>
    </row>
    <row r="729" spans="2:9" ht="9.75">
      <c r="B729" s="53"/>
      <c r="C729" s="53"/>
      <c r="D729" s="53"/>
      <c r="E729" s="53"/>
      <c r="F729" s="53"/>
      <c r="G729" s="53"/>
      <c r="H729" s="53"/>
      <c r="I729" s="53"/>
    </row>
    <row r="730" spans="2:9" ht="9.75">
      <c r="B730" s="53"/>
      <c r="C730" s="53"/>
      <c r="D730" s="53"/>
      <c r="E730" s="53"/>
      <c r="F730" s="53"/>
      <c r="G730" s="53"/>
      <c r="H730" s="53"/>
      <c r="I730" s="53"/>
    </row>
    <row r="731" spans="2:9" ht="9.75">
      <c r="B731" s="53"/>
      <c r="C731" s="53"/>
      <c r="D731" s="53"/>
      <c r="E731" s="53"/>
      <c r="F731" s="53"/>
      <c r="G731" s="53"/>
      <c r="H731" s="53"/>
      <c r="I731" s="53"/>
    </row>
    <row r="732" spans="2:9" ht="9.75">
      <c r="B732" s="53"/>
      <c r="C732" s="53"/>
      <c r="D732" s="53"/>
      <c r="E732" s="53"/>
      <c r="F732" s="53"/>
      <c r="G732" s="53"/>
      <c r="H732" s="53"/>
      <c r="I732" s="53"/>
    </row>
    <row r="733" spans="2:9" ht="9.75">
      <c r="B733" s="53"/>
      <c r="C733" s="53"/>
      <c r="D733" s="53"/>
      <c r="E733" s="53"/>
      <c r="F733" s="53"/>
      <c r="G733" s="53"/>
      <c r="H733" s="53"/>
      <c r="I733" s="53"/>
    </row>
    <row r="734" spans="2:9" ht="9.75">
      <c r="B734" s="53"/>
      <c r="C734" s="53"/>
      <c r="D734" s="53"/>
      <c r="E734" s="53"/>
      <c r="F734" s="53"/>
      <c r="G734" s="53"/>
      <c r="H734" s="53"/>
      <c r="I734" s="53"/>
    </row>
    <row r="735" spans="2:9" ht="9.75">
      <c r="B735" s="53"/>
      <c r="C735" s="53"/>
      <c r="D735" s="53"/>
      <c r="E735" s="53"/>
      <c r="F735" s="53"/>
      <c r="G735" s="53"/>
      <c r="H735" s="53"/>
      <c r="I735" s="53"/>
    </row>
    <row r="736" spans="2:9" ht="9.75">
      <c r="B736" s="53"/>
      <c r="C736" s="53"/>
      <c r="D736" s="53"/>
      <c r="E736" s="53"/>
      <c r="F736" s="53"/>
      <c r="G736" s="53"/>
      <c r="H736" s="53"/>
      <c r="I736" s="53"/>
    </row>
    <row r="737" spans="2:9" ht="9.75">
      <c r="B737" s="53"/>
      <c r="C737" s="53"/>
      <c r="D737" s="53"/>
      <c r="E737" s="53"/>
      <c r="F737" s="53"/>
      <c r="G737" s="53"/>
      <c r="H737" s="53"/>
      <c r="I737" s="53"/>
    </row>
    <row r="738" spans="2:9" ht="9.75">
      <c r="B738" s="53"/>
      <c r="C738" s="53"/>
      <c r="D738" s="53"/>
      <c r="E738" s="53"/>
      <c r="F738" s="53"/>
      <c r="G738" s="53"/>
      <c r="H738" s="53"/>
      <c r="I738" s="53"/>
    </row>
    <row r="739" spans="2:9" ht="9.75">
      <c r="B739" s="53"/>
      <c r="C739" s="53"/>
      <c r="D739" s="53"/>
      <c r="E739" s="53"/>
      <c r="F739" s="53"/>
      <c r="G739" s="53"/>
      <c r="H739" s="53"/>
      <c r="I739" s="53"/>
    </row>
    <row r="740" spans="2:9" ht="9.75">
      <c r="B740" s="53"/>
      <c r="C740" s="53"/>
      <c r="D740" s="53"/>
      <c r="E740" s="53"/>
      <c r="F740" s="53"/>
      <c r="G740" s="53"/>
      <c r="H740" s="53"/>
      <c r="I740" s="53"/>
    </row>
    <row r="741" spans="2:9" ht="9.75">
      <c r="B741" s="53"/>
      <c r="C741" s="53"/>
      <c r="D741" s="53"/>
      <c r="E741" s="53"/>
      <c r="F741" s="53"/>
      <c r="G741" s="53"/>
      <c r="H741" s="53"/>
      <c r="I741" s="53"/>
    </row>
    <row r="742" spans="2:9" ht="9.75">
      <c r="B742" s="53"/>
      <c r="C742" s="53"/>
      <c r="D742" s="53"/>
      <c r="E742" s="53"/>
      <c r="F742" s="53"/>
      <c r="G742" s="53"/>
      <c r="H742" s="53"/>
      <c r="I742" s="53"/>
    </row>
    <row r="743" spans="2:9" ht="9.75">
      <c r="B743" s="53"/>
      <c r="C743" s="53"/>
      <c r="D743" s="53"/>
      <c r="E743" s="53"/>
      <c r="F743" s="53"/>
      <c r="G743" s="53"/>
      <c r="H743" s="53"/>
      <c r="I743" s="53"/>
    </row>
    <row r="744" spans="2:9" ht="9.75">
      <c r="B744" s="53"/>
      <c r="C744" s="53"/>
      <c r="D744" s="53"/>
      <c r="E744" s="53"/>
      <c r="F744" s="53"/>
      <c r="G744" s="53"/>
      <c r="H744" s="53"/>
      <c r="I744" s="53"/>
    </row>
    <row r="745" spans="2:9" ht="9.75">
      <c r="B745" s="53"/>
      <c r="C745" s="53"/>
      <c r="D745" s="53"/>
      <c r="E745" s="53"/>
      <c r="F745" s="53"/>
      <c r="G745" s="53"/>
      <c r="H745" s="53"/>
      <c r="I745" s="53"/>
    </row>
    <row r="746" spans="2:9" ht="9.75">
      <c r="B746" s="53"/>
      <c r="C746" s="53"/>
      <c r="D746" s="53"/>
      <c r="E746" s="53"/>
      <c r="F746" s="53"/>
      <c r="G746" s="53"/>
      <c r="H746" s="53"/>
      <c r="I746" s="53"/>
    </row>
    <row r="747" spans="2:9" ht="9.75">
      <c r="B747" s="53"/>
      <c r="C747" s="53"/>
      <c r="D747" s="53"/>
      <c r="E747" s="53"/>
      <c r="F747" s="53"/>
      <c r="G747" s="53"/>
      <c r="H747" s="53"/>
      <c r="I747" s="53"/>
    </row>
    <row r="748" spans="2:9" ht="9.75">
      <c r="B748" s="53"/>
      <c r="C748" s="53"/>
      <c r="D748" s="53"/>
      <c r="E748" s="53"/>
      <c r="F748" s="53"/>
      <c r="G748" s="53"/>
      <c r="H748" s="53"/>
      <c r="I748" s="53"/>
    </row>
    <row r="749" spans="2:9" ht="9.75">
      <c r="B749" s="53"/>
      <c r="C749" s="53"/>
      <c r="D749" s="53"/>
      <c r="E749" s="53"/>
      <c r="F749" s="53"/>
      <c r="G749" s="53"/>
      <c r="H749" s="53"/>
      <c r="I749" s="53"/>
    </row>
    <row r="750" spans="2:9" ht="9.75">
      <c r="B750" s="53"/>
      <c r="C750" s="53"/>
      <c r="D750" s="53"/>
      <c r="E750" s="53"/>
      <c r="F750" s="53"/>
      <c r="G750" s="53"/>
      <c r="H750" s="53"/>
      <c r="I750" s="53"/>
    </row>
    <row r="751" spans="2:9" ht="9.75">
      <c r="B751" s="53"/>
      <c r="C751" s="53"/>
      <c r="D751" s="53"/>
      <c r="E751" s="53"/>
      <c r="F751" s="53"/>
      <c r="G751" s="53"/>
      <c r="H751" s="53"/>
      <c r="I751" s="53"/>
    </row>
    <row r="752" spans="2:9" ht="9.75">
      <c r="B752" s="53"/>
      <c r="C752" s="53"/>
      <c r="D752" s="53"/>
      <c r="E752" s="53"/>
      <c r="F752" s="53"/>
      <c r="G752" s="53"/>
      <c r="H752" s="53"/>
      <c r="I752" s="53"/>
    </row>
    <row r="753" spans="2:9" ht="9.75">
      <c r="B753" s="53"/>
      <c r="C753" s="53"/>
      <c r="D753" s="53"/>
      <c r="E753" s="53"/>
      <c r="F753" s="53"/>
      <c r="G753" s="53"/>
      <c r="H753" s="53"/>
      <c r="I753" s="53"/>
    </row>
    <row r="754" spans="2:9" ht="9.75">
      <c r="B754" s="53"/>
      <c r="C754" s="53"/>
      <c r="D754" s="53"/>
      <c r="E754" s="53"/>
      <c r="F754" s="53"/>
      <c r="G754" s="53"/>
      <c r="H754" s="53"/>
      <c r="I754" s="53"/>
    </row>
    <row r="755" spans="2:9" ht="9.75">
      <c r="B755" s="53"/>
      <c r="C755" s="53"/>
      <c r="D755" s="53"/>
      <c r="E755" s="53"/>
      <c r="F755" s="53"/>
      <c r="G755" s="53"/>
      <c r="H755" s="53"/>
      <c r="I755" s="53"/>
    </row>
    <row r="756" spans="2:9" ht="9.75">
      <c r="B756" s="53"/>
      <c r="C756" s="53"/>
      <c r="D756" s="53"/>
      <c r="E756" s="53"/>
      <c r="F756" s="53"/>
      <c r="G756" s="53"/>
      <c r="H756" s="53"/>
      <c r="I756" s="53"/>
    </row>
    <row r="757" spans="2:9" ht="9.75">
      <c r="B757" s="53"/>
      <c r="C757" s="53"/>
      <c r="D757" s="53"/>
      <c r="E757" s="53"/>
      <c r="F757" s="53"/>
      <c r="G757" s="53"/>
      <c r="H757" s="53"/>
      <c r="I757" s="53"/>
    </row>
    <row r="758" spans="2:9" ht="9.75">
      <c r="B758" s="53"/>
      <c r="C758" s="53"/>
      <c r="D758" s="53"/>
      <c r="E758" s="53"/>
      <c r="F758" s="53"/>
      <c r="G758" s="53"/>
      <c r="H758" s="53"/>
      <c r="I758" s="53"/>
    </row>
    <row r="759" spans="2:9" ht="9.75">
      <c r="B759" s="53"/>
      <c r="C759" s="53"/>
      <c r="D759" s="53"/>
      <c r="E759" s="53"/>
      <c r="F759" s="53"/>
      <c r="G759" s="53"/>
      <c r="H759" s="53"/>
      <c r="I759" s="53"/>
    </row>
    <row r="760" spans="2:9" ht="9.75">
      <c r="B760" s="53"/>
      <c r="C760" s="53"/>
      <c r="D760" s="53"/>
      <c r="E760" s="53"/>
      <c r="F760" s="53"/>
      <c r="G760" s="53"/>
      <c r="H760" s="53"/>
      <c r="I760" s="53"/>
    </row>
    <row r="761" spans="2:9" ht="9.75">
      <c r="B761" s="53"/>
      <c r="C761" s="53"/>
      <c r="D761" s="53"/>
      <c r="E761" s="53"/>
      <c r="F761" s="53"/>
      <c r="G761" s="53"/>
      <c r="H761" s="53"/>
      <c r="I761" s="53"/>
    </row>
    <row r="762" spans="2:9" ht="9.75">
      <c r="B762" s="53"/>
      <c r="C762" s="53"/>
      <c r="D762" s="53"/>
      <c r="E762" s="53"/>
      <c r="F762" s="53"/>
      <c r="G762" s="53"/>
      <c r="H762" s="53"/>
      <c r="I762" s="53"/>
    </row>
    <row r="763" spans="2:9" ht="9.75">
      <c r="B763" s="53"/>
      <c r="C763" s="53"/>
      <c r="D763" s="53"/>
      <c r="E763" s="53"/>
      <c r="F763" s="53"/>
      <c r="G763" s="53"/>
      <c r="H763" s="53"/>
      <c r="I763" s="53"/>
    </row>
    <row r="764" spans="2:9" ht="9.75">
      <c r="B764" s="53"/>
      <c r="C764" s="53"/>
      <c r="D764" s="53"/>
      <c r="E764" s="53"/>
      <c r="F764" s="53"/>
      <c r="G764" s="53"/>
      <c r="H764" s="53"/>
      <c r="I764" s="53"/>
    </row>
    <row r="765" spans="2:9" ht="9.75">
      <c r="B765" s="53"/>
      <c r="C765" s="53"/>
      <c r="D765" s="53"/>
      <c r="E765" s="53"/>
      <c r="F765" s="53"/>
      <c r="G765" s="53"/>
      <c r="H765" s="53"/>
      <c r="I765" s="53"/>
    </row>
    <row r="766" spans="2:9" ht="9.75">
      <c r="B766" s="53"/>
      <c r="C766" s="53"/>
      <c r="D766" s="53"/>
      <c r="E766" s="53"/>
      <c r="F766" s="53"/>
      <c r="G766" s="53"/>
      <c r="H766" s="53"/>
      <c r="I766" s="53"/>
    </row>
    <row r="767" spans="2:9" ht="9.75">
      <c r="B767" s="53"/>
      <c r="C767" s="53"/>
      <c r="D767" s="53"/>
      <c r="E767" s="53"/>
      <c r="F767" s="53"/>
      <c r="G767" s="53"/>
      <c r="H767" s="53"/>
      <c r="I767" s="53"/>
    </row>
    <row r="768" spans="2:9" ht="9.75">
      <c r="B768" s="53"/>
      <c r="C768" s="53"/>
      <c r="D768" s="53"/>
      <c r="E768" s="53"/>
      <c r="F768" s="53"/>
      <c r="G768" s="53"/>
      <c r="H768" s="53"/>
      <c r="I768" s="53"/>
    </row>
    <row r="769" spans="2:9" ht="9.75">
      <c r="B769" s="53"/>
      <c r="C769" s="53"/>
      <c r="D769" s="53"/>
      <c r="E769" s="53"/>
      <c r="F769" s="53"/>
      <c r="G769" s="53"/>
      <c r="H769" s="53"/>
      <c r="I769" s="53"/>
    </row>
    <row r="770" spans="2:9" ht="9.75">
      <c r="B770" s="53"/>
      <c r="C770" s="53"/>
      <c r="D770" s="53"/>
      <c r="E770" s="53"/>
      <c r="F770" s="53"/>
      <c r="G770" s="53"/>
      <c r="H770" s="53"/>
      <c r="I770" s="53"/>
    </row>
    <row r="771" spans="2:9" ht="9.75">
      <c r="B771" s="53"/>
      <c r="C771" s="53"/>
      <c r="D771" s="53"/>
      <c r="E771" s="53"/>
      <c r="F771" s="53"/>
      <c r="G771" s="53"/>
      <c r="H771" s="53"/>
      <c r="I771" s="53"/>
    </row>
    <row r="772" spans="2:9" ht="9.75">
      <c r="B772" s="53"/>
      <c r="C772" s="53"/>
      <c r="D772" s="53"/>
      <c r="E772" s="53"/>
      <c r="F772" s="53"/>
      <c r="G772" s="53"/>
      <c r="H772" s="53"/>
      <c r="I772" s="53"/>
    </row>
    <row r="773" spans="2:9" ht="9.75">
      <c r="B773" s="53"/>
      <c r="C773" s="53"/>
      <c r="D773" s="53"/>
      <c r="E773" s="53"/>
      <c r="F773" s="53"/>
      <c r="G773" s="53"/>
      <c r="H773" s="53"/>
      <c r="I773" s="53"/>
    </row>
    <row r="774" spans="2:9" ht="9.75">
      <c r="B774" s="53"/>
      <c r="C774" s="53"/>
      <c r="D774" s="53"/>
      <c r="E774" s="53"/>
      <c r="F774" s="53"/>
      <c r="G774" s="53"/>
      <c r="H774" s="53"/>
      <c r="I774" s="53"/>
    </row>
    <row r="775" spans="2:9" ht="9.75">
      <c r="B775" s="53"/>
      <c r="C775" s="53"/>
      <c r="D775" s="53"/>
      <c r="E775" s="53"/>
      <c r="F775" s="53"/>
      <c r="G775" s="53"/>
      <c r="H775" s="53"/>
      <c r="I775" s="53"/>
    </row>
    <row r="776" spans="2:9" ht="9.75">
      <c r="B776" s="53"/>
      <c r="C776" s="53"/>
      <c r="D776" s="53"/>
      <c r="E776" s="53"/>
      <c r="F776" s="53"/>
      <c r="G776" s="53"/>
      <c r="H776" s="53"/>
      <c r="I776" s="53"/>
    </row>
    <row r="777" spans="2:9" ht="9.75">
      <c r="B777" s="53"/>
      <c r="C777" s="53"/>
      <c r="D777" s="53"/>
      <c r="E777" s="53"/>
      <c r="F777" s="53"/>
      <c r="G777" s="53"/>
      <c r="H777" s="53"/>
      <c r="I777" s="53"/>
    </row>
    <row r="778" spans="2:9" ht="9.75">
      <c r="B778" s="53"/>
      <c r="C778" s="53"/>
      <c r="D778" s="53"/>
      <c r="E778" s="53"/>
      <c r="F778" s="53"/>
      <c r="G778" s="53"/>
      <c r="H778" s="53"/>
      <c r="I778" s="53"/>
    </row>
    <row r="779" spans="2:9" ht="9.75">
      <c r="B779" s="53"/>
      <c r="C779" s="53"/>
      <c r="D779" s="53"/>
      <c r="E779" s="53"/>
      <c r="F779" s="53"/>
      <c r="G779" s="53"/>
      <c r="H779" s="53"/>
      <c r="I779" s="53"/>
    </row>
    <row r="780" spans="2:9" ht="9.75">
      <c r="B780" s="53"/>
      <c r="C780" s="53"/>
      <c r="D780" s="53"/>
      <c r="E780" s="53"/>
      <c r="F780" s="53"/>
      <c r="G780" s="53"/>
      <c r="H780" s="53"/>
      <c r="I780" s="53"/>
    </row>
    <row r="781" spans="2:9" ht="9.75">
      <c r="B781" s="53"/>
      <c r="C781" s="53"/>
      <c r="D781" s="53"/>
      <c r="E781" s="53"/>
      <c r="F781" s="53"/>
      <c r="G781" s="53"/>
      <c r="H781" s="53"/>
      <c r="I781" s="53"/>
    </row>
    <row r="782" spans="2:9" ht="9.75">
      <c r="B782" s="53"/>
      <c r="C782" s="53"/>
      <c r="D782" s="53"/>
      <c r="E782" s="53"/>
      <c r="F782" s="53"/>
      <c r="G782" s="53"/>
      <c r="H782" s="53"/>
      <c r="I782" s="53"/>
    </row>
    <row r="783" spans="2:9" ht="9.75">
      <c r="B783" s="53"/>
      <c r="C783" s="53"/>
      <c r="D783" s="53"/>
      <c r="E783" s="53"/>
      <c r="F783" s="53"/>
      <c r="G783" s="53"/>
      <c r="H783" s="53"/>
      <c r="I783" s="53"/>
    </row>
    <row r="784" spans="2:9" ht="9.75">
      <c r="B784" s="53"/>
      <c r="C784" s="53"/>
      <c r="D784" s="53"/>
      <c r="E784" s="53"/>
      <c r="F784" s="53"/>
      <c r="G784" s="53"/>
      <c r="H784" s="53"/>
      <c r="I784" s="53"/>
    </row>
    <row r="785" spans="2:9" ht="9.75">
      <c r="B785" s="53"/>
      <c r="C785" s="53"/>
      <c r="D785" s="53"/>
      <c r="E785" s="53"/>
      <c r="F785" s="53"/>
      <c r="G785" s="53"/>
      <c r="H785" s="53"/>
      <c r="I785" s="53"/>
    </row>
    <row r="786" spans="2:9" ht="9.75">
      <c r="B786" s="53"/>
      <c r="C786" s="53"/>
      <c r="D786" s="53"/>
      <c r="E786" s="53"/>
      <c r="F786" s="53"/>
      <c r="G786" s="53"/>
      <c r="H786" s="53"/>
      <c r="I786" s="53"/>
    </row>
    <row r="787" spans="2:9" ht="9.75">
      <c r="B787" s="53"/>
      <c r="C787" s="53"/>
      <c r="D787" s="53"/>
      <c r="E787" s="53"/>
      <c r="F787" s="53"/>
      <c r="G787" s="53"/>
      <c r="H787" s="53"/>
      <c r="I787" s="53"/>
    </row>
    <row r="788" spans="2:9" ht="9.75">
      <c r="B788" s="53"/>
      <c r="C788" s="53"/>
      <c r="D788" s="53"/>
      <c r="E788" s="53"/>
      <c r="F788" s="53"/>
      <c r="G788" s="53"/>
      <c r="H788" s="53"/>
      <c r="I788" s="53"/>
    </row>
    <row r="789" spans="2:9" ht="9.75">
      <c r="B789" s="53"/>
      <c r="C789" s="53"/>
      <c r="D789" s="53"/>
      <c r="E789" s="53"/>
      <c r="F789" s="53"/>
      <c r="G789" s="53"/>
      <c r="H789" s="53"/>
      <c r="I789" s="53"/>
    </row>
    <row r="790" spans="2:9" ht="9.75">
      <c r="B790" s="53"/>
      <c r="C790" s="53"/>
      <c r="D790" s="53"/>
      <c r="E790" s="53"/>
      <c r="F790" s="53"/>
      <c r="G790" s="53"/>
      <c r="H790" s="53"/>
      <c r="I790" s="53"/>
    </row>
    <row r="791" spans="2:9" ht="9.75">
      <c r="B791" s="53"/>
      <c r="C791" s="53"/>
      <c r="D791" s="53"/>
      <c r="E791" s="53"/>
      <c r="F791" s="53"/>
      <c r="G791" s="53"/>
      <c r="H791" s="53"/>
      <c r="I791" s="53"/>
    </row>
    <row r="792" spans="2:9" ht="9.75">
      <c r="B792" s="53"/>
      <c r="C792" s="53"/>
      <c r="D792" s="53"/>
      <c r="E792" s="53"/>
      <c r="F792" s="53"/>
      <c r="G792" s="53"/>
      <c r="H792" s="53"/>
      <c r="I792" s="53"/>
    </row>
    <row r="793" spans="2:9" ht="9.75">
      <c r="B793" s="53"/>
      <c r="C793" s="53"/>
      <c r="D793" s="53"/>
      <c r="E793" s="53"/>
      <c r="F793" s="53"/>
      <c r="G793" s="53"/>
      <c r="H793" s="53"/>
      <c r="I793" s="53"/>
    </row>
    <row r="794" spans="2:9" ht="9.75">
      <c r="B794" s="53"/>
      <c r="C794" s="53"/>
      <c r="D794" s="53"/>
      <c r="E794" s="53"/>
      <c r="F794" s="53"/>
      <c r="G794" s="53"/>
      <c r="H794" s="53"/>
      <c r="I794" s="53"/>
    </row>
    <row r="795" spans="2:9" ht="9.75">
      <c r="B795" s="53"/>
      <c r="C795" s="53"/>
      <c r="D795" s="53"/>
      <c r="E795" s="53"/>
      <c r="F795" s="53"/>
      <c r="G795" s="53"/>
      <c r="H795" s="53"/>
      <c r="I795" s="53"/>
    </row>
    <row r="796" spans="2:9" ht="9.75">
      <c r="B796" s="53"/>
      <c r="C796" s="53"/>
      <c r="D796" s="53"/>
      <c r="E796" s="53"/>
      <c r="F796" s="53"/>
      <c r="G796" s="53"/>
      <c r="H796" s="53"/>
      <c r="I796" s="53"/>
    </row>
    <row r="797" spans="2:9" ht="9.75">
      <c r="B797" s="53"/>
      <c r="C797" s="53"/>
      <c r="D797" s="53"/>
      <c r="E797" s="53"/>
      <c r="F797" s="53"/>
      <c r="G797" s="53"/>
      <c r="H797" s="53"/>
      <c r="I797" s="53"/>
    </row>
    <row r="798" spans="2:9" ht="9.75">
      <c r="B798" s="53"/>
      <c r="C798" s="53"/>
      <c r="D798" s="53"/>
      <c r="E798" s="53"/>
      <c r="F798" s="53"/>
      <c r="G798" s="53"/>
      <c r="H798" s="53"/>
      <c r="I798" s="53"/>
    </row>
    <row r="799" spans="2:9" ht="9.75">
      <c r="B799" s="53"/>
      <c r="C799" s="53"/>
      <c r="D799" s="53"/>
      <c r="E799" s="53"/>
      <c r="F799" s="53"/>
      <c r="G799" s="53"/>
      <c r="H799" s="53"/>
      <c r="I799" s="53"/>
    </row>
    <row r="800" spans="2:9" ht="9.75">
      <c r="B800" s="53"/>
      <c r="C800" s="53"/>
      <c r="D800" s="53"/>
      <c r="E800" s="53"/>
      <c r="F800" s="53"/>
      <c r="G800" s="53"/>
      <c r="H800" s="53"/>
      <c r="I800" s="53"/>
    </row>
    <row r="801" spans="2:9" ht="9.75">
      <c r="B801" s="53"/>
      <c r="C801" s="53"/>
      <c r="D801" s="53"/>
      <c r="E801" s="53"/>
      <c r="F801" s="53"/>
      <c r="G801" s="53"/>
      <c r="H801" s="53"/>
      <c r="I801" s="53"/>
    </row>
    <row r="802" spans="2:9" ht="9.75">
      <c r="B802" s="53"/>
      <c r="C802" s="53"/>
      <c r="D802" s="53"/>
      <c r="E802" s="53"/>
      <c r="F802" s="53"/>
      <c r="G802" s="53"/>
      <c r="H802" s="53"/>
      <c r="I802" s="53"/>
    </row>
    <row r="803" spans="2:9" ht="9.75">
      <c r="B803" s="53"/>
      <c r="C803" s="53"/>
      <c r="D803" s="53"/>
      <c r="E803" s="53"/>
      <c r="F803" s="53"/>
      <c r="G803" s="53"/>
      <c r="H803" s="53"/>
      <c r="I803" s="53"/>
    </row>
    <row r="804" spans="2:9" ht="9.75">
      <c r="B804" s="53"/>
      <c r="C804" s="53"/>
      <c r="D804" s="53"/>
      <c r="E804" s="53"/>
      <c r="F804" s="53"/>
      <c r="G804" s="53"/>
      <c r="H804" s="53"/>
      <c r="I804" s="53"/>
    </row>
    <row r="805" spans="2:9" ht="9.75">
      <c r="B805" s="53"/>
      <c r="C805" s="53"/>
      <c r="D805" s="53"/>
      <c r="E805" s="53"/>
      <c r="F805" s="53"/>
      <c r="G805" s="53"/>
      <c r="H805" s="53"/>
      <c r="I805" s="53"/>
    </row>
    <row r="806" spans="2:9" ht="9.75">
      <c r="B806" s="53"/>
      <c r="C806" s="53"/>
      <c r="D806" s="53"/>
      <c r="E806" s="53"/>
      <c r="F806" s="53"/>
      <c r="G806" s="53"/>
      <c r="H806" s="53"/>
      <c r="I806" s="53"/>
    </row>
    <row r="807" spans="2:9" ht="9.75">
      <c r="B807" s="53"/>
      <c r="C807" s="53"/>
      <c r="D807" s="53"/>
      <c r="E807" s="53"/>
      <c r="F807" s="53"/>
      <c r="G807" s="53"/>
      <c r="H807" s="53"/>
      <c r="I807" s="53"/>
    </row>
    <row r="808" spans="2:9" ht="9.75">
      <c r="B808" s="53"/>
      <c r="C808" s="53"/>
      <c r="D808" s="53"/>
      <c r="E808" s="53"/>
      <c r="F808" s="53"/>
      <c r="G808" s="53"/>
      <c r="H808" s="53"/>
      <c r="I808" s="53"/>
    </row>
    <row r="809" spans="2:9" ht="9.75">
      <c r="B809" s="53"/>
      <c r="C809" s="53"/>
      <c r="D809" s="53"/>
      <c r="E809" s="53"/>
      <c r="F809" s="53"/>
      <c r="G809" s="53"/>
      <c r="H809" s="53"/>
      <c r="I809" s="53"/>
    </row>
    <row r="810" spans="2:9" ht="9.75">
      <c r="B810" s="53"/>
      <c r="C810" s="53"/>
      <c r="D810" s="53"/>
      <c r="E810" s="53"/>
      <c r="F810" s="53"/>
      <c r="G810" s="53"/>
      <c r="H810" s="53"/>
      <c r="I810" s="53"/>
    </row>
    <row r="811" spans="2:9" ht="9.75">
      <c r="B811" s="53"/>
      <c r="C811" s="53"/>
      <c r="D811" s="53"/>
      <c r="E811" s="53"/>
      <c r="F811" s="53"/>
      <c r="G811" s="53"/>
      <c r="H811" s="53"/>
      <c r="I811" s="53"/>
    </row>
    <row r="812" spans="2:9" ht="9.75">
      <c r="B812" s="53"/>
      <c r="C812" s="53"/>
      <c r="D812" s="53"/>
      <c r="E812" s="53"/>
      <c r="F812" s="53"/>
      <c r="G812" s="53"/>
      <c r="H812" s="53"/>
      <c r="I812" s="53"/>
    </row>
    <row r="813" spans="2:9" ht="9.75">
      <c r="B813" s="53"/>
      <c r="C813" s="53"/>
      <c r="D813" s="53"/>
      <c r="E813" s="53"/>
      <c r="F813" s="53"/>
      <c r="G813" s="53"/>
      <c r="H813" s="53"/>
      <c r="I813" s="53"/>
    </row>
    <row r="814" spans="2:9" ht="9.75">
      <c r="B814" s="53"/>
      <c r="C814" s="53"/>
      <c r="D814" s="53"/>
      <c r="E814" s="53"/>
      <c r="F814" s="53"/>
      <c r="G814" s="53"/>
      <c r="H814" s="53"/>
      <c r="I814" s="53"/>
    </row>
    <row r="815" spans="2:9" ht="9.75">
      <c r="B815" s="53"/>
      <c r="C815" s="53"/>
      <c r="D815" s="53"/>
      <c r="E815" s="53"/>
      <c r="F815" s="53"/>
      <c r="G815" s="53"/>
      <c r="H815" s="53"/>
      <c r="I815" s="53"/>
    </row>
    <row r="816" spans="2:9" ht="9.75">
      <c r="B816" s="53"/>
      <c r="C816" s="53"/>
      <c r="D816" s="53"/>
      <c r="E816" s="53"/>
      <c r="F816" s="53"/>
      <c r="G816" s="53"/>
      <c r="H816" s="53"/>
      <c r="I816" s="53"/>
    </row>
    <row r="817" spans="2:9" ht="9.75">
      <c r="B817" s="53"/>
      <c r="C817" s="53"/>
      <c r="D817" s="53"/>
      <c r="E817" s="53"/>
      <c r="F817" s="53"/>
      <c r="G817" s="53"/>
      <c r="H817" s="53"/>
      <c r="I817" s="53"/>
    </row>
    <row r="818" spans="2:9" ht="9.75">
      <c r="B818" s="53"/>
      <c r="C818" s="53"/>
      <c r="D818" s="53"/>
      <c r="E818" s="53"/>
      <c r="F818" s="53"/>
      <c r="G818" s="53"/>
      <c r="H818" s="53"/>
      <c r="I818" s="53"/>
    </row>
    <row r="819" spans="2:9" ht="9.75">
      <c r="B819" s="53"/>
      <c r="C819" s="53"/>
      <c r="D819" s="53"/>
      <c r="E819" s="53"/>
      <c r="F819" s="53"/>
      <c r="G819" s="53"/>
      <c r="H819" s="53"/>
      <c r="I819" s="53"/>
    </row>
    <row r="820" spans="2:9" ht="9.75">
      <c r="B820" s="53"/>
      <c r="C820" s="53"/>
      <c r="D820" s="53"/>
      <c r="E820" s="53"/>
      <c r="F820" s="53"/>
      <c r="G820" s="53"/>
      <c r="H820" s="53"/>
      <c r="I820" s="53"/>
    </row>
    <row r="821" spans="2:9" ht="9.75">
      <c r="B821" s="53"/>
      <c r="C821" s="53"/>
      <c r="D821" s="53"/>
      <c r="E821" s="53"/>
      <c r="F821" s="53"/>
      <c r="G821" s="53"/>
      <c r="H821" s="53"/>
      <c r="I821" s="53"/>
    </row>
    <row r="822" spans="2:9" ht="9.75">
      <c r="B822" s="53"/>
      <c r="C822" s="53"/>
      <c r="D822" s="53"/>
      <c r="E822" s="53"/>
      <c r="F822" s="53"/>
      <c r="G822" s="53"/>
      <c r="H822" s="53"/>
      <c r="I822" s="53"/>
    </row>
    <row r="823" spans="2:9" ht="9.75">
      <c r="B823" s="53"/>
      <c r="C823" s="53"/>
      <c r="D823" s="53"/>
      <c r="E823" s="53"/>
      <c r="F823" s="53"/>
      <c r="G823" s="53"/>
      <c r="H823" s="53"/>
      <c r="I823" s="53"/>
    </row>
    <row r="824" spans="2:9" ht="9.75">
      <c r="B824" s="53"/>
      <c r="C824" s="53"/>
      <c r="D824" s="53"/>
      <c r="E824" s="53"/>
      <c r="F824" s="53"/>
      <c r="G824" s="53"/>
      <c r="H824" s="53"/>
      <c r="I824" s="53"/>
    </row>
    <row r="825" spans="2:9" ht="9.75">
      <c r="B825" s="53"/>
      <c r="C825" s="53"/>
      <c r="D825" s="53"/>
      <c r="E825" s="53"/>
      <c r="F825" s="53"/>
      <c r="G825" s="53"/>
      <c r="H825" s="53"/>
      <c r="I825" s="53"/>
    </row>
    <row r="826" spans="2:9" ht="9.75">
      <c r="B826" s="53"/>
      <c r="C826" s="53"/>
      <c r="D826" s="53"/>
      <c r="E826" s="53"/>
      <c r="F826" s="53"/>
      <c r="G826" s="53"/>
      <c r="H826" s="53"/>
      <c r="I826" s="53"/>
    </row>
    <row r="827" spans="2:9" ht="9.75">
      <c r="B827" s="53"/>
      <c r="C827" s="53"/>
      <c r="D827" s="53"/>
      <c r="E827" s="53"/>
      <c r="F827" s="53"/>
      <c r="G827" s="53"/>
      <c r="H827" s="53"/>
      <c r="I827" s="53"/>
    </row>
    <row r="828" spans="2:9" ht="9.75">
      <c r="B828" s="53"/>
      <c r="C828" s="53"/>
      <c r="D828" s="53"/>
      <c r="E828" s="53"/>
      <c r="F828" s="53"/>
      <c r="G828" s="53"/>
      <c r="H828" s="53"/>
      <c r="I828" s="53"/>
    </row>
    <row r="829" spans="2:9" ht="9.75">
      <c r="B829" s="53"/>
      <c r="C829" s="53"/>
      <c r="D829" s="53"/>
      <c r="E829" s="53"/>
      <c r="F829" s="53"/>
      <c r="G829" s="53"/>
      <c r="H829" s="53"/>
      <c r="I829" s="53"/>
    </row>
    <row r="830" spans="2:9" ht="9.75">
      <c r="B830" s="53"/>
      <c r="C830" s="53"/>
      <c r="D830" s="53"/>
      <c r="E830" s="53"/>
      <c r="F830" s="53"/>
      <c r="G830" s="53"/>
      <c r="H830" s="53"/>
      <c r="I830" s="53"/>
    </row>
    <row r="831" spans="2:9" ht="9.75">
      <c r="B831" s="53"/>
      <c r="C831" s="53"/>
      <c r="D831" s="53"/>
      <c r="E831" s="53"/>
      <c r="F831" s="53"/>
      <c r="G831" s="53"/>
      <c r="H831" s="53"/>
      <c r="I831" s="53"/>
    </row>
    <row r="832" spans="2:9" ht="9.75">
      <c r="B832" s="53"/>
      <c r="C832" s="53"/>
      <c r="D832" s="53"/>
      <c r="E832" s="53"/>
      <c r="F832" s="53"/>
      <c r="G832" s="53"/>
      <c r="H832" s="53"/>
      <c r="I832" s="53"/>
    </row>
    <row r="833" spans="2:9" ht="9.75">
      <c r="B833" s="53"/>
      <c r="C833" s="53"/>
      <c r="D833" s="53"/>
      <c r="E833" s="53"/>
      <c r="F833" s="53"/>
      <c r="G833" s="53"/>
      <c r="H833" s="53"/>
      <c r="I833" s="53"/>
    </row>
    <row r="834" spans="2:9" ht="9.75">
      <c r="B834" s="53"/>
      <c r="C834" s="53"/>
      <c r="D834" s="53"/>
      <c r="E834" s="53"/>
      <c r="F834" s="53"/>
      <c r="G834" s="53"/>
      <c r="H834" s="53"/>
      <c r="I834" s="53"/>
    </row>
    <row r="835" spans="2:9" ht="9.75">
      <c r="B835" s="53"/>
      <c r="C835" s="53"/>
      <c r="D835" s="53"/>
      <c r="E835" s="53"/>
      <c r="F835" s="53"/>
      <c r="G835" s="53"/>
      <c r="H835" s="53"/>
      <c r="I835" s="53"/>
    </row>
    <row r="836" spans="2:9" ht="9.75">
      <c r="B836" s="53"/>
      <c r="C836" s="53"/>
      <c r="D836" s="53"/>
      <c r="E836" s="53"/>
      <c r="F836" s="53"/>
      <c r="G836" s="53"/>
      <c r="H836" s="53"/>
      <c r="I836" s="53"/>
    </row>
    <row r="837" spans="2:9" ht="9.75">
      <c r="B837" s="53"/>
      <c r="C837" s="53"/>
      <c r="D837" s="53"/>
      <c r="E837" s="53"/>
      <c r="F837" s="53"/>
      <c r="G837" s="53"/>
      <c r="H837" s="53"/>
      <c r="I837" s="53"/>
    </row>
    <row r="838" spans="2:9" ht="9.75">
      <c r="B838" s="53"/>
      <c r="C838" s="53"/>
      <c r="D838" s="53"/>
      <c r="E838" s="53"/>
      <c r="F838" s="53"/>
      <c r="G838" s="53"/>
      <c r="H838" s="53"/>
      <c r="I838" s="53"/>
    </row>
    <row r="839" spans="2:9" ht="9.75">
      <c r="B839" s="53"/>
      <c r="C839" s="53"/>
      <c r="D839" s="53"/>
      <c r="E839" s="53"/>
      <c r="F839" s="53"/>
      <c r="G839" s="53"/>
      <c r="H839" s="53"/>
      <c r="I839" s="53"/>
    </row>
    <row r="840" spans="2:9" ht="9.75">
      <c r="B840" s="53"/>
      <c r="C840" s="53"/>
      <c r="D840" s="53"/>
      <c r="E840" s="53"/>
      <c r="F840" s="53"/>
      <c r="G840" s="53"/>
      <c r="H840" s="53"/>
      <c r="I840" s="53"/>
    </row>
    <row r="841" spans="2:9" ht="9.75">
      <c r="B841" s="53"/>
      <c r="C841" s="53"/>
      <c r="D841" s="53"/>
      <c r="E841" s="53"/>
      <c r="F841" s="53"/>
      <c r="G841" s="53"/>
      <c r="H841" s="53"/>
      <c r="I841" s="53"/>
    </row>
    <row r="842" spans="2:9" ht="9.75">
      <c r="B842" s="53"/>
      <c r="C842" s="53"/>
      <c r="D842" s="53"/>
      <c r="E842" s="53"/>
      <c r="F842" s="53"/>
      <c r="G842" s="53"/>
      <c r="H842" s="53"/>
      <c r="I842" s="53"/>
    </row>
    <row r="843" spans="2:9" ht="9.75">
      <c r="B843" s="53"/>
      <c r="C843" s="53"/>
      <c r="D843" s="53"/>
      <c r="E843" s="53"/>
      <c r="F843" s="53"/>
      <c r="G843" s="53"/>
      <c r="H843" s="53"/>
      <c r="I843" s="53"/>
    </row>
    <row r="844" spans="2:9" ht="9.75">
      <c r="B844" s="53"/>
      <c r="C844" s="53"/>
      <c r="D844" s="53"/>
      <c r="E844" s="53"/>
      <c r="F844" s="53"/>
      <c r="G844" s="53"/>
      <c r="H844" s="53"/>
      <c r="I844" s="53"/>
    </row>
    <row r="845" spans="2:9" ht="9.75">
      <c r="B845" s="53"/>
      <c r="C845" s="53"/>
      <c r="D845" s="53"/>
      <c r="E845" s="53"/>
      <c r="F845" s="53"/>
      <c r="G845" s="53"/>
      <c r="H845" s="53"/>
      <c r="I845" s="53"/>
    </row>
    <row r="846" spans="2:9" ht="9.75">
      <c r="B846" s="53"/>
      <c r="C846" s="53"/>
      <c r="D846" s="53"/>
      <c r="E846" s="53"/>
      <c r="F846" s="53"/>
      <c r="G846" s="53"/>
      <c r="H846" s="53"/>
      <c r="I846" s="53"/>
    </row>
    <row r="847" spans="2:9" ht="9.75">
      <c r="B847" s="53"/>
      <c r="C847" s="53"/>
      <c r="D847" s="53"/>
      <c r="E847" s="53"/>
      <c r="F847" s="53"/>
      <c r="G847" s="53"/>
      <c r="H847" s="53"/>
      <c r="I847" s="53"/>
    </row>
    <row r="848" spans="2:9" ht="9.75">
      <c r="B848" s="53"/>
      <c r="C848" s="53"/>
      <c r="D848" s="53"/>
      <c r="E848" s="53"/>
      <c r="F848" s="53"/>
      <c r="G848" s="53"/>
      <c r="H848" s="53"/>
      <c r="I848" s="53"/>
    </row>
    <row r="849" spans="2:9" ht="9.75">
      <c r="B849" s="53"/>
      <c r="C849" s="53"/>
      <c r="D849" s="53"/>
      <c r="E849" s="53"/>
      <c r="F849" s="53"/>
      <c r="G849" s="53"/>
      <c r="H849" s="53"/>
      <c r="I849" s="53"/>
    </row>
    <row r="850" spans="2:9" ht="9.75">
      <c r="B850" s="53"/>
      <c r="C850" s="53"/>
      <c r="D850" s="53"/>
      <c r="E850" s="53"/>
      <c r="F850" s="53"/>
      <c r="G850" s="53"/>
      <c r="H850" s="53"/>
      <c r="I850" s="53"/>
    </row>
    <row r="851" spans="2:9" ht="9.75">
      <c r="B851" s="53"/>
      <c r="C851" s="53"/>
      <c r="D851" s="53"/>
      <c r="E851" s="53"/>
      <c r="F851" s="53"/>
      <c r="G851" s="53"/>
      <c r="H851" s="53"/>
      <c r="I851" s="53"/>
    </row>
    <row r="852" spans="2:9" ht="9.75">
      <c r="B852" s="53"/>
      <c r="C852" s="53"/>
      <c r="D852" s="53"/>
      <c r="E852" s="53"/>
      <c r="F852" s="53"/>
      <c r="G852" s="53"/>
      <c r="H852" s="53"/>
      <c r="I852" s="53"/>
    </row>
    <row r="853" spans="2:9" ht="9.75">
      <c r="B853" s="53"/>
      <c r="C853" s="53"/>
      <c r="D853" s="53"/>
      <c r="E853" s="53"/>
      <c r="F853" s="53"/>
      <c r="G853" s="53"/>
      <c r="H853" s="53"/>
      <c r="I853" s="53"/>
    </row>
    <row r="854" spans="2:9" ht="9.75">
      <c r="B854" s="53"/>
      <c r="C854" s="53"/>
      <c r="D854" s="53"/>
      <c r="E854" s="53"/>
      <c r="F854" s="53"/>
      <c r="G854" s="53"/>
      <c r="H854" s="53"/>
      <c r="I854" s="53"/>
    </row>
    <row r="855" spans="2:9" ht="9.75">
      <c r="B855" s="53"/>
      <c r="C855" s="53"/>
      <c r="D855" s="53"/>
      <c r="E855" s="53"/>
      <c r="F855" s="53"/>
      <c r="G855" s="53"/>
      <c r="H855" s="53"/>
      <c r="I855" s="53"/>
    </row>
    <row r="856" spans="2:9" ht="9.75">
      <c r="B856" s="53"/>
      <c r="C856" s="53"/>
      <c r="D856" s="53"/>
      <c r="E856" s="53"/>
      <c r="F856" s="53"/>
      <c r="G856" s="53"/>
      <c r="H856" s="53"/>
      <c r="I856" s="53"/>
    </row>
    <row r="857" spans="2:9" ht="9.75">
      <c r="B857" s="53"/>
      <c r="C857" s="53"/>
      <c r="D857" s="53"/>
      <c r="E857" s="53"/>
      <c r="F857" s="53"/>
      <c r="G857" s="53"/>
      <c r="H857" s="53"/>
      <c r="I857" s="53"/>
    </row>
    <row r="858" spans="2:9" ht="9.75">
      <c r="B858" s="53"/>
      <c r="C858" s="53"/>
      <c r="D858" s="53"/>
      <c r="E858" s="53"/>
      <c r="F858" s="53"/>
      <c r="G858" s="53"/>
      <c r="H858" s="53"/>
      <c r="I858" s="53"/>
    </row>
    <row r="859" spans="2:9" ht="9.75">
      <c r="B859" s="53"/>
      <c r="C859" s="53"/>
      <c r="D859" s="53"/>
      <c r="E859" s="53"/>
      <c r="F859" s="53"/>
      <c r="G859" s="53"/>
      <c r="H859" s="53"/>
      <c r="I859" s="53"/>
    </row>
    <row r="860" spans="2:9" ht="9.75">
      <c r="B860" s="53"/>
      <c r="C860" s="53"/>
      <c r="D860" s="53"/>
      <c r="E860" s="53"/>
      <c r="F860" s="53"/>
      <c r="G860" s="53"/>
      <c r="H860" s="53"/>
      <c r="I860" s="53"/>
    </row>
    <row r="861" spans="2:9" ht="9.75">
      <c r="B861" s="53"/>
      <c r="C861" s="53"/>
      <c r="D861" s="53"/>
      <c r="E861" s="53"/>
      <c r="F861" s="53"/>
      <c r="G861" s="53"/>
      <c r="H861" s="53"/>
      <c r="I861" s="53"/>
    </row>
    <row r="862" spans="2:9" ht="9.75">
      <c r="B862" s="53"/>
      <c r="C862" s="53"/>
      <c r="D862" s="53"/>
      <c r="E862" s="53"/>
      <c r="F862" s="53"/>
      <c r="G862" s="53"/>
      <c r="H862" s="53"/>
      <c r="I862" s="53"/>
    </row>
    <row r="863" spans="2:9" ht="9.75">
      <c r="B863" s="53"/>
      <c r="C863" s="53"/>
      <c r="D863" s="53"/>
      <c r="E863" s="53"/>
      <c r="F863" s="53"/>
      <c r="G863" s="53"/>
      <c r="H863" s="53"/>
      <c r="I863" s="53"/>
    </row>
    <row r="864" spans="2:9" ht="9.75">
      <c r="B864" s="53"/>
      <c r="C864" s="53"/>
      <c r="D864" s="53"/>
      <c r="E864" s="53"/>
      <c r="F864" s="53"/>
      <c r="G864" s="53"/>
      <c r="H864" s="53"/>
      <c r="I864" s="53"/>
    </row>
    <row r="865" spans="2:9" ht="9.75">
      <c r="B865" s="53"/>
      <c r="C865" s="53"/>
      <c r="D865" s="53"/>
      <c r="E865" s="53"/>
      <c r="F865" s="53"/>
      <c r="G865" s="53"/>
      <c r="H865" s="53"/>
      <c r="I865" s="53"/>
    </row>
    <row r="866" spans="2:9" ht="9.75">
      <c r="B866" s="53"/>
      <c r="C866" s="53"/>
      <c r="D866" s="53"/>
      <c r="E866" s="53"/>
      <c r="F866" s="53"/>
      <c r="G866" s="53"/>
      <c r="H866" s="53"/>
      <c r="I866" s="53"/>
    </row>
    <row r="867" spans="2:9" ht="9.75">
      <c r="B867" s="53"/>
      <c r="C867" s="53"/>
      <c r="D867" s="53"/>
      <c r="E867" s="53"/>
      <c r="F867" s="53"/>
      <c r="G867" s="53"/>
      <c r="H867" s="53"/>
      <c r="I867" s="53"/>
    </row>
    <row r="868" spans="2:9" ht="9.75">
      <c r="B868" s="53"/>
      <c r="C868" s="53"/>
      <c r="D868" s="53"/>
      <c r="E868" s="53"/>
      <c r="F868" s="53"/>
      <c r="G868" s="53"/>
      <c r="H868" s="53"/>
      <c r="I868" s="53"/>
    </row>
    <row r="869" spans="2:9" ht="9.75">
      <c r="B869" s="53"/>
      <c r="C869" s="53"/>
      <c r="D869" s="53"/>
      <c r="E869" s="53"/>
      <c r="F869" s="53"/>
      <c r="G869" s="53"/>
      <c r="H869" s="53"/>
      <c r="I869" s="53"/>
    </row>
    <row r="870" spans="2:9" ht="9.75">
      <c r="B870" s="53"/>
      <c r="C870" s="53"/>
      <c r="D870" s="53"/>
      <c r="E870" s="53"/>
      <c r="F870" s="53"/>
      <c r="G870" s="53"/>
      <c r="H870" s="53"/>
      <c r="I870" s="53"/>
    </row>
    <row r="871" spans="2:9" ht="9.75">
      <c r="B871" s="53"/>
      <c r="C871" s="53"/>
      <c r="D871" s="53"/>
      <c r="E871" s="53"/>
      <c r="F871" s="53"/>
      <c r="G871" s="53"/>
      <c r="H871" s="53"/>
      <c r="I871" s="53"/>
    </row>
    <row r="872" spans="2:9" ht="9.75">
      <c r="B872" s="53"/>
      <c r="C872" s="53"/>
      <c r="D872" s="53"/>
      <c r="E872" s="53"/>
      <c r="F872" s="53"/>
      <c r="G872" s="53"/>
      <c r="H872" s="53"/>
      <c r="I872" s="53"/>
    </row>
    <row r="873" spans="2:9" ht="9.75">
      <c r="B873" s="53"/>
      <c r="C873" s="53"/>
      <c r="D873" s="53"/>
      <c r="E873" s="53"/>
      <c r="F873" s="53"/>
      <c r="G873" s="53"/>
      <c r="H873" s="53"/>
      <c r="I873" s="53"/>
    </row>
    <row r="874" spans="2:9" ht="9.75">
      <c r="B874" s="53"/>
      <c r="C874" s="53"/>
      <c r="D874" s="53"/>
      <c r="E874" s="53"/>
      <c r="F874" s="53"/>
      <c r="G874" s="53"/>
      <c r="H874" s="53"/>
      <c r="I874" s="53"/>
    </row>
    <row r="875" spans="2:9" ht="9.75">
      <c r="B875" s="53"/>
      <c r="C875" s="53"/>
      <c r="D875" s="53"/>
      <c r="E875" s="53"/>
      <c r="F875" s="53"/>
      <c r="G875" s="53"/>
      <c r="H875" s="53"/>
      <c r="I875" s="53"/>
    </row>
    <row r="876" spans="2:9" ht="9.75">
      <c r="B876" s="53"/>
      <c r="C876" s="53"/>
      <c r="D876" s="53"/>
      <c r="E876" s="53"/>
      <c r="F876" s="53"/>
      <c r="G876" s="53"/>
      <c r="H876" s="53"/>
      <c r="I876" s="53"/>
    </row>
    <row r="877" spans="2:9" ht="9.75">
      <c r="B877" s="53"/>
      <c r="C877" s="53"/>
      <c r="D877" s="53"/>
      <c r="E877" s="53"/>
      <c r="F877" s="53"/>
      <c r="G877" s="53"/>
      <c r="H877" s="53"/>
      <c r="I877" s="53"/>
    </row>
    <row r="878" spans="2:9" ht="9.75">
      <c r="B878" s="53"/>
      <c r="C878" s="53"/>
      <c r="D878" s="53"/>
      <c r="E878" s="53"/>
      <c r="F878" s="53"/>
      <c r="G878" s="53"/>
      <c r="H878" s="53"/>
      <c r="I878" s="53"/>
    </row>
    <row r="879" spans="2:9" ht="9.75">
      <c r="B879" s="53"/>
      <c r="C879" s="53"/>
      <c r="D879" s="53"/>
      <c r="E879" s="53"/>
      <c r="F879" s="53"/>
      <c r="G879" s="53"/>
      <c r="H879" s="53"/>
      <c r="I879" s="53"/>
    </row>
    <row r="880" spans="2:9" ht="9.75">
      <c r="B880" s="53"/>
      <c r="C880" s="53"/>
      <c r="D880" s="53"/>
      <c r="E880" s="53"/>
      <c r="F880" s="53"/>
      <c r="G880" s="53"/>
      <c r="H880" s="53"/>
      <c r="I880" s="53"/>
    </row>
    <row r="881" spans="2:9" ht="9.75">
      <c r="B881" s="53"/>
      <c r="C881" s="53"/>
      <c r="D881" s="53"/>
      <c r="E881" s="53"/>
      <c r="F881" s="53"/>
      <c r="G881" s="53"/>
      <c r="H881" s="53"/>
      <c r="I881" s="53"/>
    </row>
    <row r="882" spans="2:9" ht="9.75">
      <c r="B882" s="53"/>
      <c r="C882" s="53"/>
      <c r="D882" s="53"/>
      <c r="E882" s="53"/>
      <c r="F882" s="53"/>
      <c r="G882" s="53"/>
      <c r="H882" s="53"/>
      <c r="I882" s="53"/>
    </row>
    <row r="883" spans="2:9" ht="9.75">
      <c r="B883" s="53"/>
      <c r="C883" s="53"/>
      <c r="D883" s="53"/>
      <c r="E883" s="53"/>
      <c r="F883" s="53"/>
      <c r="G883" s="53"/>
      <c r="H883" s="53"/>
      <c r="I883" s="53"/>
    </row>
    <row r="884" spans="2:9" ht="9.75">
      <c r="B884" s="53"/>
      <c r="C884" s="53"/>
      <c r="D884" s="53"/>
      <c r="E884" s="53"/>
      <c r="F884" s="53"/>
      <c r="G884" s="53"/>
      <c r="H884" s="53"/>
      <c r="I884" s="53"/>
    </row>
    <row r="885" spans="2:9" ht="9.75">
      <c r="B885" s="53"/>
      <c r="C885" s="53"/>
      <c r="D885" s="53"/>
      <c r="E885" s="53"/>
      <c r="F885" s="53"/>
      <c r="G885" s="53"/>
      <c r="H885" s="53"/>
      <c r="I885" s="53"/>
    </row>
    <row r="886" spans="2:9" ht="9.75">
      <c r="B886" s="53"/>
      <c r="C886" s="53"/>
      <c r="D886" s="53"/>
      <c r="E886" s="53"/>
      <c r="F886" s="53"/>
      <c r="G886" s="53"/>
      <c r="H886" s="53"/>
      <c r="I886" s="53"/>
    </row>
    <row r="887" spans="2:9" ht="9.75">
      <c r="B887" s="53"/>
      <c r="C887" s="53"/>
      <c r="D887" s="53"/>
      <c r="E887" s="53"/>
      <c r="F887" s="53"/>
      <c r="G887" s="53"/>
      <c r="H887" s="53"/>
      <c r="I887" s="53"/>
    </row>
    <row r="888" spans="2:9" ht="9.75">
      <c r="B888" s="53"/>
      <c r="C888" s="53"/>
      <c r="D888" s="53"/>
      <c r="E888" s="53"/>
      <c r="F888" s="53"/>
      <c r="G888" s="53"/>
      <c r="H888" s="53"/>
      <c r="I888" s="53"/>
    </row>
    <row r="889" spans="2:9" ht="9.75">
      <c r="B889" s="53"/>
      <c r="C889" s="53"/>
      <c r="D889" s="53"/>
      <c r="E889" s="53"/>
      <c r="F889" s="53"/>
      <c r="G889" s="53"/>
      <c r="H889" s="53"/>
      <c r="I889" s="53"/>
    </row>
    <row r="890" spans="2:9" ht="9.75">
      <c r="B890" s="53"/>
      <c r="C890" s="53"/>
      <c r="D890" s="53"/>
      <c r="E890" s="53"/>
      <c r="F890" s="53"/>
      <c r="G890" s="53"/>
      <c r="H890" s="53"/>
      <c r="I890" s="53"/>
    </row>
    <row r="891" spans="2:9" ht="9.75">
      <c r="B891" s="53"/>
      <c r="C891" s="53"/>
      <c r="D891" s="53"/>
      <c r="E891" s="53"/>
      <c r="F891" s="53"/>
      <c r="G891" s="53"/>
      <c r="H891" s="53"/>
      <c r="I891" s="53"/>
    </row>
    <row r="892" spans="2:9" ht="9.75">
      <c r="B892" s="53"/>
      <c r="C892" s="53"/>
      <c r="D892" s="53"/>
      <c r="E892" s="53"/>
      <c r="F892" s="53"/>
      <c r="G892" s="53"/>
      <c r="H892" s="53"/>
      <c r="I892" s="53"/>
    </row>
    <row r="893" spans="2:9" ht="9.75">
      <c r="B893" s="53"/>
      <c r="C893" s="53"/>
      <c r="D893" s="53"/>
      <c r="E893" s="53"/>
      <c r="F893" s="53"/>
      <c r="G893" s="53"/>
      <c r="H893" s="53"/>
      <c r="I893" s="53"/>
    </row>
    <row r="894" spans="2:9" ht="9.75">
      <c r="B894" s="53"/>
      <c r="C894" s="53"/>
      <c r="D894" s="53"/>
      <c r="E894" s="53"/>
      <c r="F894" s="53"/>
      <c r="G894" s="53"/>
      <c r="H894" s="53"/>
      <c r="I894" s="53"/>
    </row>
    <row r="895" spans="2:9" ht="9.75">
      <c r="B895" s="53"/>
      <c r="C895" s="53"/>
      <c r="D895" s="53"/>
      <c r="E895" s="53"/>
      <c r="F895" s="53"/>
      <c r="G895" s="53"/>
      <c r="H895" s="53"/>
      <c r="I895" s="53"/>
    </row>
    <row r="896" spans="2:9" ht="9.75">
      <c r="B896" s="53"/>
      <c r="C896" s="53"/>
      <c r="D896" s="53"/>
      <c r="E896" s="53"/>
      <c r="F896" s="53"/>
      <c r="G896" s="53"/>
      <c r="H896" s="53"/>
      <c r="I896" s="53"/>
    </row>
    <row r="897" spans="2:9" ht="9.75">
      <c r="B897" s="53"/>
      <c r="C897" s="53"/>
      <c r="D897" s="53"/>
      <c r="E897" s="53"/>
      <c r="F897" s="53"/>
      <c r="G897" s="53"/>
      <c r="H897" s="53"/>
      <c r="I897" s="53"/>
    </row>
    <row r="898" spans="2:9" ht="9.75">
      <c r="B898" s="53"/>
      <c r="C898" s="53"/>
      <c r="D898" s="53"/>
      <c r="E898" s="53"/>
      <c r="F898" s="53"/>
      <c r="G898" s="53"/>
      <c r="H898" s="53"/>
      <c r="I898" s="53"/>
    </row>
    <row r="899" spans="2:9" ht="9.75">
      <c r="B899" s="53"/>
      <c r="C899" s="53"/>
      <c r="D899" s="53"/>
      <c r="E899" s="53"/>
      <c r="F899" s="53"/>
      <c r="G899" s="53"/>
      <c r="H899" s="53"/>
      <c r="I899" s="53"/>
    </row>
    <row r="900" spans="2:9" ht="9.75">
      <c r="B900" s="53"/>
      <c r="C900" s="53"/>
      <c r="D900" s="53"/>
      <c r="E900" s="53"/>
      <c r="F900" s="53"/>
      <c r="G900" s="53"/>
      <c r="H900" s="53"/>
      <c r="I900" s="53"/>
    </row>
    <row r="901" spans="2:9" ht="9.75">
      <c r="B901" s="53"/>
      <c r="C901" s="53"/>
      <c r="D901" s="53"/>
      <c r="E901" s="53"/>
      <c r="F901" s="53"/>
      <c r="G901" s="53"/>
      <c r="H901" s="53"/>
      <c r="I901" s="53"/>
    </row>
    <row r="902" spans="2:9" ht="9.75">
      <c r="B902" s="53"/>
      <c r="C902" s="53"/>
      <c r="D902" s="53"/>
      <c r="E902" s="53"/>
      <c r="F902" s="53"/>
      <c r="G902" s="53"/>
      <c r="H902" s="53"/>
      <c r="I902" s="53"/>
    </row>
    <row r="903" spans="2:9" ht="9.75">
      <c r="B903" s="53"/>
      <c r="C903" s="53"/>
      <c r="D903" s="53"/>
      <c r="E903" s="53"/>
      <c r="F903" s="53"/>
      <c r="G903" s="53"/>
      <c r="H903" s="53"/>
      <c r="I903" s="53"/>
    </row>
    <row r="904" spans="2:9" ht="9.75">
      <c r="B904" s="53"/>
      <c r="C904" s="53"/>
      <c r="D904" s="53"/>
      <c r="E904" s="53"/>
      <c r="F904" s="53"/>
      <c r="G904" s="53"/>
      <c r="H904" s="53"/>
      <c r="I904" s="53"/>
    </row>
    <row r="905" spans="2:9" ht="9.75">
      <c r="B905" s="53"/>
      <c r="C905" s="53"/>
      <c r="D905" s="53"/>
      <c r="E905" s="53"/>
      <c r="F905" s="53"/>
      <c r="G905" s="53"/>
      <c r="H905" s="53"/>
      <c r="I905" s="53"/>
    </row>
    <row r="906" spans="2:9" ht="9.75">
      <c r="B906" s="53"/>
      <c r="C906" s="53"/>
      <c r="D906" s="53"/>
      <c r="E906" s="53"/>
      <c r="F906" s="53"/>
      <c r="G906" s="53"/>
      <c r="H906" s="53"/>
      <c r="I906" s="53"/>
    </row>
    <row r="907" spans="2:9" ht="9.75">
      <c r="B907" s="53"/>
      <c r="C907" s="53"/>
      <c r="D907" s="53"/>
      <c r="E907" s="53"/>
      <c r="F907" s="53"/>
      <c r="G907" s="53"/>
      <c r="H907" s="53"/>
      <c r="I907" s="53"/>
    </row>
    <row r="908" spans="2:9" ht="9.75">
      <c r="B908" s="53"/>
      <c r="C908" s="53"/>
      <c r="D908" s="53"/>
      <c r="E908" s="53"/>
      <c r="F908" s="53"/>
      <c r="G908" s="53"/>
      <c r="H908" s="53"/>
      <c r="I908" s="53"/>
    </row>
    <row r="909" spans="2:9" ht="9.75">
      <c r="B909" s="53"/>
      <c r="C909" s="53"/>
      <c r="D909" s="53"/>
      <c r="E909" s="53"/>
      <c r="F909" s="53"/>
      <c r="G909" s="53"/>
      <c r="H909" s="53"/>
      <c r="I909" s="53"/>
    </row>
    <row r="910" spans="2:9" ht="9.75">
      <c r="B910" s="53"/>
      <c r="C910" s="53"/>
      <c r="D910" s="53"/>
      <c r="E910" s="53"/>
      <c r="F910" s="53"/>
      <c r="G910" s="53"/>
      <c r="H910" s="53"/>
      <c r="I910" s="53"/>
    </row>
    <row r="911" spans="2:9" ht="9.75">
      <c r="B911" s="53"/>
      <c r="C911" s="53"/>
      <c r="D911" s="53"/>
      <c r="E911" s="53"/>
      <c r="F911" s="53"/>
      <c r="G911" s="53"/>
      <c r="H911" s="53"/>
      <c r="I911" s="53"/>
    </row>
    <row r="912" spans="2:9" ht="9.75">
      <c r="B912" s="53"/>
      <c r="C912" s="53"/>
      <c r="D912" s="53"/>
      <c r="E912" s="53"/>
      <c r="F912" s="53"/>
      <c r="G912" s="53"/>
      <c r="H912" s="53"/>
      <c r="I912" s="53"/>
    </row>
    <row r="913" spans="2:9" ht="9.75">
      <c r="B913" s="53"/>
      <c r="C913" s="53"/>
      <c r="D913" s="53"/>
      <c r="E913" s="53"/>
      <c r="F913" s="53"/>
      <c r="G913" s="53"/>
      <c r="H913" s="53"/>
      <c r="I913" s="53"/>
    </row>
    <row r="914" spans="2:9" ht="9.75">
      <c r="B914" s="53"/>
      <c r="C914" s="53"/>
      <c r="D914" s="53"/>
      <c r="E914" s="53"/>
      <c r="F914" s="53"/>
      <c r="G914" s="53"/>
      <c r="H914" s="53"/>
      <c r="I914" s="53"/>
    </row>
    <row r="915" spans="2:9" ht="9.75">
      <c r="B915" s="53"/>
      <c r="C915" s="53"/>
      <c r="D915" s="53"/>
      <c r="E915" s="53"/>
      <c r="F915" s="53"/>
      <c r="G915" s="53"/>
      <c r="H915" s="53"/>
      <c r="I915" s="53"/>
    </row>
    <row r="916" spans="2:9" ht="9.75">
      <c r="B916" s="53"/>
      <c r="C916" s="53"/>
      <c r="D916" s="53"/>
      <c r="E916" s="53"/>
      <c r="F916" s="53"/>
      <c r="G916" s="53"/>
      <c r="H916" s="53"/>
      <c r="I916" s="53"/>
    </row>
    <row r="917" spans="2:9" ht="9.75">
      <c r="B917" s="53"/>
      <c r="C917" s="53"/>
      <c r="D917" s="53"/>
      <c r="E917" s="53"/>
      <c r="F917" s="53"/>
      <c r="G917" s="53"/>
      <c r="H917" s="53"/>
      <c r="I917" s="53"/>
    </row>
    <row r="918" spans="2:9" ht="9.75">
      <c r="B918" s="53"/>
      <c r="C918" s="53"/>
      <c r="D918" s="53"/>
      <c r="E918" s="53"/>
      <c r="F918" s="53"/>
      <c r="G918" s="53"/>
      <c r="H918" s="53"/>
      <c r="I918" s="53"/>
    </row>
    <row r="919" spans="2:9" ht="9.75">
      <c r="B919" s="53"/>
      <c r="C919" s="53"/>
      <c r="D919" s="53"/>
      <c r="E919" s="53"/>
      <c r="F919" s="53"/>
      <c r="G919" s="53"/>
      <c r="H919" s="53"/>
      <c r="I919" s="53"/>
    </row>
    <row r="920" spans="2:9" ht="9.75">
      <c r="B920" s="53"/>
      <c r="C920" s="53"/>
      <c r="D920" s="53"/>
      <c r="E920" s="53"/>
      <c r="F920" s="53"/>
      <c r="G920" s="53"/>
      <c r="H920" s="53"/>
      <c r="I920" s="53"/>
    </row>
    <row r="921" spans="2:9" ht="9.75">
      <c r="B921" s="53"/>
      <c r="C921" s="53"/>
      <c r="D921" s="53"/>
      <c r="E921" s="53"/>
      <c r="F921" s="53"/>
      <c r="G921" s="53"/>
      <c r="H921" s="53"/>
      <c r="I921" s="53"/>
    </row>
    <row r="922" spans="2:9" ht="9.75">
      <c r="B922" s="53"/>
      <c r="C922" s="53"/>
      <c r="D922" s="53"/>
      <c r="E922" s="53"/>
      <c r="F922" s="53"/>
      <c r="G922" s="53"/>
      <c r="H922" s="53"/>
      <c r="I922" s="53"/>
    </row>
    <row r="923" spans="2:9" ht="9.75">
      <c r="B923" s="53"/>
      <c r="C923" s="53"/>
      <c r="D923" s="53"/>
      <c r="E923" s="53"/>
      <c r="F923" s="53"/>
      <c r="G923" s="53"/>
      <c r="H923" s="53"/>
      <c r="I923" s="53"/>
    </row>
    <row r="924" spans="2:9" ht="9.75">
      <c r="B924" s="53"/>
      <c r="C924" s="53"/>
      <c r="D924" s="53"/>
      <c r="E924" s="53"/>
      <c r="F924" s="53"/>
      <c r="G924" s="53"/>
      <c r="H924" s="53"/>
      <c r="I924" s="53"/>
    </row>
    <row r="925" spans="2:9" ht="9.75">
      <c r="B925" s="53"/>
      <c r="C925" s="53"/>
      <c r="D925" s="53"/>
      <c r="E925" s="53"/>
      <c r="F925" s="53"/>
      <c r="G925" s="53"/>
      <c r="H925" s="53"/>
      <c r="I925" s="53"/>
    </row>
    <row r="926" spans="2:9" ht="9.75">
      <c r="B926" s="53"/>
      <c r="C926" s="53"/>
      <c r="D926" s="53"/>
      <c r="E926" s="53"/>
      <c r="F926" s="53"/>
      <c r="G926" s="53"/>
      <c r="H926" s="53"/>
      <c r="I926" s="53"/>
    </row>
    <row r="927" spans="2:9" ht="9.75">
      <c r="B927" s="53"/>
      <c r="C927" s="53"/>
      <c r="D927" s="53"/>
      <c r="E927" s="53"/>
      <c r="F927" s="53"/>
      <c r="G927" s="53"/>
      <c r="H927" s="53"/>
      <c r="I927" s="53"/>
    </row>
    <row r="928" spans="2:9" ht="9.75">
      <c r="B928" s="53"/>
      <c r="C928" s="53"/>
      <c r="D928" s="53"/>
      <c r="E928" s="53"/>
      <c r="F928" s="53"/>
      <c r="G928" s="53"/>
      <c r="H928" s="53"/>
      <c r="I928" s="53"/>
    </row>
    <row r="929" spans="2:9" ht="9.75">
      <c r="B929" s="53"/>
      <c r="C929" s="53"/>
      <c r="D929" s="53"/>
      <c r="E929" s="53"/>
      <c r="F929" s="53"/>
      <c r="G929" s="53"/>
      <c r="H929" s="53"/>
      <c r="I929" s="53"/>
    </row>
    <row r="930" spans="2:9" ht="9.75">
      <c r="B930" s="53"/>
      <c r="C930" s="53"/>
      <c r="D930" s="53"/>
      <c r="E930" s="53"/>
      <c r="F930" s="53"/>
      <c r="G930" s="53"/>
      <c r="H930" s="53"/>
      <c r="I930" s="53"/>
    </row>
    <row r="931" spans="2:9" ht="9.75">
      <c r="B931" s="53"/>
      <c r="C931" s="53"/>
      <c r="D931" s="53"/>
      <c r="E931" s="53"/>
      <c r="F931" s="53"/>
      <c r="G931" s="53"/>
      <c r="H931" s="53"/>
      <c r="I931" s="53"/>
    </row>
    <row r="932" spans="2:9" ht="9.75">
      <c r="B932" s="53"/>
      <c r="C932" s="53"/>
      <c r="D932" s="53"/>
      <c r="E932" s="53"/>
      <c r="F932" s="53"/>
      <c r="G932" s="53"/>
      <c r="H932" s="53"/>
      <c r="I932" s="53"/>
    </row>
    <row r="933" spans="2:9" ht="9.75">
      <c r="B933" s="53"/>
      <c r="C933" s="53"/>
      <c r="D933" s="53"/>
      <c r="E933" s="53"/>
      <c r="F933" s="53"/>
      <c r="G933" s="53"/>
      <c r="H933" s="53"/>
      <c r="I933" s="53"/>
    </row>
    <row r="934" spans="2:9" ht="9.75">
      <c r="B934" s="53"/>
      <c r="C934" s="53"/>
      <c r="D934" s="53"/>
      <c r="E934" s="53"/>
      <c r="F934" s="53"/>
      <c r="G934" s="53"/>
      <c r="H934" s="53"/>
      <c r="I934" s="53"/>
    </row>
    <row r="935" spans="2:9" ht="9.75">
      <c r="B935" s="53"/>
      <c r="C935" s="53"/>
      <c r="D935" s="53"/>
      <c r="E935" s="53"/>
      <c r="F935" s="53"/>
      <c r="G935" s="53"/>
      <c r="H935" s="53"/>
      <c r="I935" s="53"/>
    </row>
    <row r="936" spans="2:9" ht="9.75">
      <c r="B936" s="53"/>
      <c r="C936" s="53"/>
      <c r="D936" s="53"/>
      <c r="E936" s="53"/>
      <c r="F936" s="53"/>
      <c r="G936" s="53"/>
      <c r="H936" s="53"/>
      <c r="I936" s="53"/>
    </row>
    <row r="937" spans="2:9" ht="9.75">
      <c r="B937" s="53"/>
      <c r="C937" s="53"/>
      <c r="D937" s="53"/>
      <c r="E937" s="53"/>
      <c r="F937" s="53"/>
      <c r="G937" s="53"/>
      <c r="H937" s="53"/>
      <c r="I937" s="53"/>
    </row>
    <row r="938" spans="2:9" ht="9.75">
      <c r="B938" s="53"/>
      <c r="C938" s="53"/>
      <c r="D938" s="53"/>
      <c r="E938" s="53"/>
      <c r="F938" s="53"/>
      <c r="G938" s="53"/>
      <c r="H938" s="53"/>
      <c r="I938" s="53"/>
    </row>
    <row r="939" spans="2:9" ht="9.75">
      <c r="B939" s="53"/>
      <c r="C939" s="53"/>
      <c r="D939" s="53"/>
      <c r="E939" s="53"/>
      <c r="F939" s="53"/>
      <c r="G939" s="53"/>
      <c r="H939" s="53"/>
      <c r="I939" s="53"/>
    </row>
    <row r="940" spans="2:9" ht="9.75">
      <c r="B940" s="53"/>
      <c r="C940" s="53"/>
      <c r="D940" s="53"/>
      <c r="E940" s="53"/>
      <c r="F940" s="53"/>
      <c r="G940" s="53"/>
      <c r="H940" s="53"/>
      <c r="I940" s="53"/>
    </row>
    <row r="941" spans="2:9" ht="9.75">
      <c r="B941" s="53"/>
      <c r="C941" s="53"/>
      <c r="D941" s="53"/>
      <c r="E941" s="53"/>
      <c r="F941" s="53"/>
      <c r="G941" s="53"/>
      <c r="H941" s="53"/>
      <c r="I941" s="53"/>
    </row>
    <row r="942" spans="2:9" ht="9.75">
      <c r="B942" s="53"/>
      <c r="C942" s="53"/>
      <c r="D942" s="53"/>
      <c r="E942" s="53"/>
      <c r="F942" s="53"/>
      <c r="G942" s="53"/>
      <c r="H942" s="53"/>
      <c r="I942" s="53"/>
    </row>
    <row r="943" spans="2:9" ht="9.75">
      <c r="B943" s="53"/>
      <c r="C943" s="53"/>
      <c r="D943" s="53"/>
      <c r="E943" s="53"/>
      <c r="F943" s="53"/>
      <c r="G943" s="53"/>
      <c r="H943" s="53"/>
      <c r="I943" s="53"/>
    </row>
    <row r="944" spans="2:9" ht="9.75">
      <c r="B944" s="53"/>
      <c r="C944" s="53"/>
      <c r="D944" s="53"/>
      <c r="E944" s="53"/>
      <c r="F944" s="53"/>
      <c r="G944" s="53"/>
      <c r="H944" s="53"/>
      <c r="I944" s="53"/>
    </row>
    <row r="945" spans="2:9" ht="9.75">
      <c r="B945" s="53"/>
      <c r="C945" s="53"/>
      <c r="D945" s="53"/>
      <c r="E945" s="53"/>
      <c r="F945" s="53"/>
      <c r="G945" s="53"/>
      <c r="H945" s="53"/>
      <c r="I945" s="53"/>
    </row>
    <row r="946" spans="2:9" ht="9.75">
      <c r="B946" s="53"/>
      <c r="C946" s="53"/>
      <c r="D946" s="53"/>
      <c r="E946" s="53"/>
      <c r="F946" s="53"/>
      <c r="G946" s="53"/>
      <c r="H946" s="53"/>
      <c r="I946" s="53"/>
    </row>
    <row r="947" spans="2:9" ht="9.75">
      <c r="B947" s="53"/>
      <c r="C947" s="53"/>
      <c r="D947" s="53"/>
      <c r="E947" s="53"/>
      <c r="F947" s="53"/>
      <c r="G947" s="53"/>
      <c r="H947" s="53"/>
      <c r="I947" s="53"/>
    </row>
    <row r="948" spans="2:9" ht="9.75">
      <c r="B948" s="53"/>
      <c r="C948" s="53"/>
      <c r="D948" s="53"/>
      <c r="E948" s="53"/>
      <c r="F948" s="53"/>
      <c r="G948" s="53"/>
      <c r="H948" s="53"/>
      <c r="I948" s="53"/>
    </row>
    <row r="949" spans="2:9" ht="9.75">
      <c r="B949" s="53"/>
      <c r="C949" s="53"/>
      <c r="D949" s="53"/>
      <c r="E949" s="53"/>
      <c r="F949" s="53"/>
      <c r="G949" s="53"/>
      <c r="H949" s="53"/>
      <c r="I949" s="53"/>
    </row>
    <row r="950" spans="2:9" ht="9.75">
      <c r="B950" s="53"/>
      <c r="C950" s="53"/>
      <c r="D950" s="53"/>
      <c r="E950" s="53"/>
      <c r="F950" s="53"/>
      <c r="G950" s="53"/>
      <c r="H950" s="53"/>
      <c r="I950" s="53"/>
    </row>
    <row r="951" spans="2:9" ht="9.75">
      <c r="B951" s="53"/>
      <c r="C951" s="53"/>
      <c r="D951" s="53"/>
      <c r="E951" s="53"/>
      <c r="F951" s="53"/>
      <c r="G951" s="53"/>
      <c r="H951" s="53"/>
      <c r="I951" s="53"/>
    </row>
    <row r="952" spans="2:9" ht="9.75">
      <c r="B952" s="53"/>
      <c r="C952" s="53"/>
      <c r="D952" s="53"/>
      <c r="E952" s="53"/>
      <c r="F952" s="53"/>
      <c r="G952" s="53"/>
      <c r="H952" s="53"/>
      <c r="I952" s="53"/>
    </row>
    <row r="953" spans="2:9" ht="9.75">
      <c r="B953" s="53"/>
      <c r="C953" s="53"/>
      <c r="D953" s="53"/>
      <c r="E953" s="53"/>
      <c r="F953" s="53"/>
      <c r="G953" s="53"/>
      <c r="H953" s="53"/>
      <c r="I953" s="53"/>
    </row>
    <row r="954" spans="2:9" ht="9.75">
      <c r="B954" s="53"/>
      <c r="C954" s="53"/>
      <c r="D954" s="53"/>
      <c r="E954" s="53"/>
      <c r="F954" s="53"/>
      <c r="G954" s="53"/>
      <c r="H954" s="53"/>
      <c r="I954" s="53"/>
    </row>
    <row r="955" spans="2:9" ht="9.75">
      <c r="B955" s="53"/>
      <c r="C955" s="53"/>
      <c r="D955" s="53"/>
      <c r="E955" s="53"/>
      <c r="F955" s="53"/>
      <c r="G955" s="53"/>
      <c r="H955" s="53"/>
      <c r="I955" s="53"/>
    </row>
    <row r="956" spans="2:9" ht="9.75">
      <c r="B956" s="53"/>
      <c r="C956" s="53"/>
      <c r="D956" s="53"/>
      <c r="E956" s="53"/>
      <c r="F956" s="53"/>
      <c r="G956" s="53"/>
      <c r="H956" s="53"/>
      <c r="I956" s="53"/>
    </row>
    <row r="957" spans="2:9" ht="9.75">
      <c r="B957" s="53"/>
      <c r="C957" s="53"/>
      <c r="D957" s="53"/>
      <c r="E957" s="53"/>
      <c r="F957" s="53"/>
      <c r="G957" s="53"/>
      <c r="H957" s="53"/>
      <c r="I957" s="53"/>
    </row>
    <row r="958" spans="2:9" ht="9.75">
      <c r="B958" s="53"/>
      <c r="C958" s="53"/>
      <c r="D958" s="53"/>
      <c r="E958" s="53"/>
      <c r="F958" s="53"/>
      <c r="G958" s="53"/>
      <c r="H958" s="53"/>
      <c r="I958" s="53"/>
    </row>
    <row r="959" spans="2:9" ht="9.75">
      <c r="B959" s="53"/>
      <c r="C959" s="53"/>
      <c r="D959" s="53"/>
      <c r="E959" s="53"/>
      <c r="F959" s="53"/>
      <c r="G959" s="53"/>
      <c r="H959" s="53"/>
      <c r="I959" s="53"/>
    </row>
    <row r="960" spans="2:9" ht="9.75">
      <c r="B960" s="53"/>
      <c r="C960" s="53"/>
      <c r="D960" s="53"/>
      <c r="E960" s="53"/>
      <c r="F960" s="53"/>
      <c r="G960" s="53"/>
      <c r="H960" s="53"/>
      <c r="I960" s="53"/>
    </row>
    <row r="961" spans="2:9" ht="9.75">
      <c r="B961" s="53"/>
      <c r="C961" s="53"/>
      <c r="D961" s="53"/>
      <c r="E961" s="53"/>
      <c r="F961" s="53"/>
      <c r="G961" s="53"/>
      <c r="H961" s="53"/>
      <c r="I961" s="53"/>
    </row>
    <row r="962" spans="2:9" ht="9.75">
      <c r="B962" s="53"/>
      <c r="C962" s="53"/>
      <c r="D962" s="53"/>
      <c r="E962" s="53"/>
      <c r="F962" s="53"/>
      <c r="G962" s="53"/>
      <c r="H962" s="53"/>
      <c r="I962" s="53"/>
    </row>
    <row r="963" spans="2:9" ht="9.75">
      <c r="B963" s="53"/>
      <c r="C963" s="53"/>
      <c r="D963" s="53"/>
      <c r="E963" s="53"/>
      <c r="F963" s="53"/>
      <c r="G963" s="53"/>
      <c r="H963" s="53"/>
      <c r="I963" s="53"/>
    </row>
    <row r="964" spans="2:9" ht="9.75">
      <c r="B964" s="53"/>
      <c r="C964" s="53"/>
      <c r="D964" s="53"/>
      <c r="E964" s="53"/>
      <c r="F964" s="53"/>
      <c r="G964" s="53"/>
      <c r="H964" s="53"/>
      <c r="I964" s="53"/>
    </row>
    <row r="965" spans="2:9" ht="9.75">
      <c r="B965" s="53"/>
      <c r="C965" s="53"/>
      <c r="D965" s="53"/>
      <c r="E965" s="53"/>
      <c r="F965" s="53"/>
      <c r="G965" s="53"/>
      <c r="H965" s="53"/>
      <c r="I965" s="53"/>
    </row>
    <row r="966" spans="2:9" ht="9.75">
      <c r="B966" s="53"/>
      <c r="C966" s="53"/>
      <c r="D966" s="53"/>
      <c r="E966" s="53"/>
      <c r="F966" s="53"/>
      <c r="G966" s="53"/>
      <c r="H966" s="53"/>
      <c r="I966" s="53"/>
    </row>
    <row r="967" spans="2:9" ht="9.75">
      <c r="B967" s="53"/>
      <c r="C967" s="53"/>
      <c r="D967" s="53"/>
      <c r="E967" s="53"/>
      <c r="F967" s="53"/>
      <c r="G967" s="53"/>
      <c r="H967" s="53"/>
      <c r="I967" s="53"/>
    </row>
    <row r="968" spans="2:9" ht="9.75">
      <c r="B968" s="53"/>
      <c r="C968" s="53"/>
      <c r="D968" s="53"/>
      <c r="E968" s="53"/>
      <c r="F968" s="53"/>
      <c r="G968" s="53"/>
      <c r="H968" s="53"/>
      <c r="I968" s="53"/>
    </row>
    <row r="969" spans="2:9" ht="9.75">
      <c r="B969" s="53"/>
      <c r="C969" s="53"/>
      <c r="D969" s="53"/>
      <c r="E969" s="53"/>
      <c r="F969" s="53"/>
      <c r="G969" s="53"/>
      <c r="H969" s="53"/>
      <c r="I969" s="53"/>
    </row>
    <row r="970" spans="2:9" ht="9.75">
      <c r="B970" s="53"/>
      <c r="C970" s="53"/>
      <c r="D970" s="53"/>
      <c r="E970" s="53"/>
      <c r="F970" s="53"/>
      <c r="G970" s="53"/>
      <c r="H970" s="53"/>
      <c r="I970" s="53"/>
    </row>
    <row r="971" spans="2:9" ht="9.75">
      <c r="B971" s="53"/>
      <c r="C971" s="53"/>
      <c r="D971" s="53"/>
      <c r="E971" s="53"/>
      <c r="F971" s="53"/>
      <c r="G971" s="53"/>
      <c r="H971" s="53"/>
      <c r="I971" s="53"/>
    </row>
    <row r="972" spans="2:9" ht="9.75">
      <c r="B972" s="53"/>
      <c r="C972" s="53"/>
      <c r="D972" s="53"/>
      <c r="E972" s="53"/>
      <c r="F972" s="53"/>
      <c r="G972" s="53"/>
      <c r="H972" s="53"/>
      <c r="I972" s="53"/>
    </row>
    <row r="973" spans="2:9" ht="9.75">
      <c r="B973" s="53"/>
      <c r="C973" s="53"/>
      <c r="D973" s="53"/>
      <c r="E973" s="53"/>
      <c r="F973" s="53"/>
      <c r="G973" s="53"/>
      <c r="H973" s="53"/>
      <c r="I973" s="53"/>
    </row>
    <row r="974" spans="2:9" ht="9.75">
      <c r="B974" s="53"/>
      <c r="C974" s="53"/>
      <c r="D974" s="53"/>
      <c r="E974" s="53"/>
      <c r="F974" s="53"/>
      <c r="G974" s="53"/>
      <c r="H974" s="53"/>
      <c r="I974" s="53"/>
    </row>
    <row r="975" spans="2:9" ht="9.75">
      <c r="B975" s="53"/>
      <c r="C975" s="53"/>
      <c r="D975" s="53"/>
      <c r="E975" s="53"/>
      <c r="F975" s="53"/>
      <c r="G975" s="53"/>
      <c r="H975" s="53"/>
      <c r="I975" s="53"/>
    </row>
    <row r="976" spans="2:9" ht="9.75">
      <c r="B976" s="53"/>
      <c r="C976" s="53"/>
      <c r="D976" s="53"/>
      <c r="E976" s="53"/>
      <c r="F976" s="53"/>
      <c r="G976" s="53"/>
      <c r="H976" s="53"/>
      <c r="I976" s="53"/>
    </row>
    <row r="977" spans="2:9" ht="9.75">
      <c r="B977" s="53"/>
      <c r="C977" s="53"/>
      <c r="D977" s="53"/>
      <c r="E977" s="53"/>
      <c r="F977" s="53"/>
      <c r="G977" s="53"/>
      <c r="H977" s="53"/>
      <c r="I977" s="53"/>
    </row>
    <row r="978" spans="2:9" ht="9.75">
      <c r="B978" s="53"/>
      <c r="C978" s="53"/>
      <c r="D978" s="53"/>
      <c r="E978" s="53"/>
      <c r="F978" s="53"/>
      <c r="G978" s="53"/>
      <c r="H978" s="53"/>
      <c r="I978" s="53"/>
    </row>
    <row r="979" spans="2:9" ht="9.75">
      <c r="B979" s="53"/>
      <c r="C979" s="53"/>
      <c r="D979" s="53"/>
      <c r="E979" s="53"/>
      <c r="F979" s="53"/>
      <c r="G979" s="53"/>
      <c r="H979" s="53"/>
      <c r="I979" s="53"/>
    </row>
    <row r="980" spans="2:9" ht="9.75">
      <c r="B980" s="53"/>
      <c r="C980" s="53"/>
      <c r="D980" s="53"/>
      <c r="E980" s="53"/>
      <c r="F980" s="53"/>
      <c r="G980" s="53"/>
      <c r="H980" s="53"/>
      <c r="I980" s="53"/>
    </row>
    <row r="981" spans="2:9" ht="9.75">
      <c r="B981" s="53"/>
      <c r="C981" s="53"/>
      <c r="D981" s="53"/>
      <c r="E981" s="53"/>
      <c r="F981" s="53"/>
      <c r="G981" s="53"/>
      <c r="H981" s="53"/>
      <c r="I981" s="53"/>
    </row>
    <row r="982" spans="2:9" ht="9.75">
      <c r="B982" s="53"/>
      <c r="C982" s="53"/>
      <c r="D982" s="53"/>
      <c r="E982" s="53"/>
      <c r="F982" s="53"/>
      <c r="G982" s="53"/>
      <c r="H982" s="53"/>
      <c r="I982" s="53"/>
    </row>
    <row r="983" spans="2:9" ht="9.75">
      <c r="B983" s="53"/>
      <c r="C983" s="53"/>
      <c r="D983" s="53"/>
      <c r="E983" s="53"/>
      <c r="F983" s="53"/>
      <c r="G983" s="53"/>
      <c r="H983" s="53"/>
      <c r="I983" s="53"/>
    </row>
    <row r="984" spans="2:9" ht="9.75">
      <c r="B984" s="53"/>
      <c r="C984" s="53"/>
      <c r="D984" s="53"/>
      <c r="E984" s="53"/>
      <c r="F984" s="53"/>
      <c r="G984" s="53"/>
      <c r="H984" s="53"/>
      <c r="I984" s="53"/>
    </row>
    <row r="985" spans="2:9" ht="9.75">
      <c r="B985" s="53"/>
      <c r="C985" s="53"/>
      <c r="D985" s="53"/>
      <c r="E985" s="53"/>
      <c r="F985" s="53"/>
      <c r="G985" s="53"/>
      <c r="H985" s="53"/>
      <c r="I985" s="53"/>
    </row>
    <row r="986" spans="2:9" ht="9.75">
      <c r="B986" s="53"/>
      <c r="C986" s="53"/>
      <c r="D986" s="53"/>
      <c r="E986" s="53"/>
      <c r="F986" s="53"/>
      <c r="G986" s="53"/>
      <c r="H986" s="53"/>
      <c r="I986" s="53"/>
    </row>
    <row r="987" spans="2:9" ht="9.75">
      <c r="B987" s="53"/>
      <c r="C987" s="53"/>
      <c r="D987" s="53"/>
      <c r="E987" s="53"/>
      <c r="F987" s="53"/>
      <c r="G987" s="53"/>
      <c r="H987" s="53"/>
      <c r="I987" s="53"/>
    </row>
    <row r="988" spans="2:9" ht="9.75">
      <c r="B988" s="53"/>
      <c r="C988" s="53"/>
      <c r="D988" s="53"/>
      <c r="E988" s="53"/>
      <c r="F988" s="53"/>
      <c r="G988" s="53"/>
      <c r="H988" s="53"/>
      <c r="I988" s="53"/>
    </row>
    <row r="989" spans="2:9" ht="9.75">
      <c r="B989" s="53"/>
      <c r="C989" s="53"/>
      <c r="D989" s="53"/>
      <c r="E989" s="53"/>
      <c r="F989" s="53"/>
      <c r="G989" s="53"/>
      <c r="H989" s="53"/>
      <c r="I989" s="53"/>
    </row>
    <row r="990" spans="2:9" ht="9.75">
      <c r="B990" s="53"/>
      <c r="C990" s="53"/>
      <c r="D990" s="53"/>
      <c r="E990" s="53"/>
      <c r="F990" s="53"/>
      <c r="G990" s="53"/>
      <c r="H990" s="53"/>
      <c r="I990" s="53"/>
    </row>
    <row r="991" spans="2:9" ht="9.75">
      <c r="B991" s="53"/>
      <c r="C991" s="53"/>
      <c r="D991" s="53"/>
      <c r="E991" s="53"/>
      <c r="F991" s="53"/>
      <c r="G991" s="53"/>
      <c r="H991" s="53"/>
      <c r="I991" s="53"/>
    </row>
    <row r="992" spans="2:9" ht="9.75">
      <c r="B992" s="53"/>
      <c r="C992" s="53"/>
      <c r="D992" s="53"/>
      <c r="E992" s="53"/>
      <c r="F992" s="53"/>
      <c r="G992" s="53"/>
      <c r="H992" s="53"/>
      <c r="I992" s="53"/>
    </row>
    <row r="993" spans="2:9" ht="9.75">
      <c r="B993" s="53"/>
      <c r="C993" s="53"/>
      <c r="D993" s="53"/>
      <c r="E993" s="53"/>
      <c r="F993" s="53"/>
      <c r="G993" s="53"/>
      <c r="H993" s="53"/>
      <c r="I993" s="53"/>
    </row>
    <row r="994" spans="2:9" ht="9.75">
      <c r="B994" s="53"/>
      <c r="C994" s="53"/>
      <c r="D994" s="53"/>
      <c r="E994" s="53"/>
      <c r="F994" s="53"/>
      <c r="G994" s="53"/>
      <c r="H994" s="53"/>
      <c r="I994" s="53"/>
    </row>
    <row r="995" spans="2:9" ht="9.75">
      <c r="B995" s="53"/>
      <c r="C995" s="53"/>
      <c r="D995" s="53"/>
      <c r="E995" s="53"/>
      <c r="F995" s="53"/>
      <c r="G995" s="53"/>
      <c r="H995" s="53"/>
      <c r="I995" s="53"/>
    </row>
    <row r="996" spans="2:9" ht="9.75">
      <c r="B996" s="53"/>
      <c r="C996" s="53"/>
      <c r="D996" s="53"/>
      <c r="E996" s="53"/>
      <c r="F996" s="53"/>
      <c r="G996" s="53"/>
      <c r="H996" s="53"/>
      <c r="I996" s="53"/>
    </row>
    <row r="997" spans="2:9" ht="9.75">
      <c r="B997" s="53"/>
      <c r="C997" s="53"/>
      <c r="D997" s="53"/>
      <c r="E997" s="53"/>
      <c r="F997" s="53"/>
      <c r="G997" s="53"/>
      <c r="H997" s="53"/>
      <c r="I997" s="53"/>
    </row>
    <row r="998" spans="2:9" ht="9.75">
      <c r="B998" s="53"/>
      <c r="C998" s="53"/>
      <c r="D998" s="53"/>
      <c r="E998" s="53"/>
      <c r="F998" s="53"/>
      <c r="G998" s="53"/>
      <c r="H998" s="53"/>
      <c r="I998" s="53"/>
    </row>
    <row r="999" spans="2:9" ht="9.75">
      <c r="B999" s="53"/>
      <c r="C999" s="53"/>
      <c r="D999" s="53"/>
      <c r="E999" s="53"/>
      <c r="F999" s="53"/>
      <c r="G999" s="53"/>
      <c r="H999" s="53"/>
      <c r="I999" s="53"/>
    </row>
    <row r="1000" spans="2:9" ht="9.75">
      <c r="B1000" s="53"/>
      <c r="C1000" s="53"/>
      <c r="D1000" s="53"/>
      <c r="E1000" s="53"/>
      <c r="F1000" s="53"/>
      <c r="G1000" s="53"/>
      <c r="H1000" s="53"/>
      <c r="I1000" s="53"/>
    </row>
    <row r="1001" spans="2:9" ht="9.75">
      <c r="B1001" s="53"/>
      <c r="C1001" s="53"/>
      <c r="D1001" s="53"/>
      <c r="E1001" s="53"/>
      <c r="F1001" s="53"/>
      <c r="G1001" s="53"/>
      <c r="H1001" s="53"/>
      <c r="I1001" s="53"/>
    </row>
    <row r="1002" spans="2:9" ht="9.75">
      <c r="B1002" s="53"/>
      <c r="C1002" s="53"/>
      <c r="D1002" s="53"/>
      <c r="E1002" s="53"/>
      <c r="F1002" s="53"/>
      <c r="G1002" s="53"/>
      <c r="H1002" s="53"/>
      <c r="I1002" s="53"/>
    </row>
    <row r="1003" spans="2:9" ht="9.75">
      <c r="B1003" s="53"/>
      <c r="C1003" s="53"/>
      <c r="D1003" s="53"/>
      <c r="E1003" s="53"/>
      <c r="F1003" s="53"/>
      <c r="G1003" s="53"/>
      <c r="H1003" s="53"/>
      <c r="I1003" s="53"/>
    </row>
    <row r="1004" spans="2:9" ht="9.75">
      <c r="B1004" s="53"/>
      <c r="C1004" s="53"/>
      <c r="D1004" s="53"/>
      <c r="E1004" s="53"/>
      <c r="F1004" s="53"/>
      <c r="G1004" s="53"/>
      <c r="H1004" s="53"/>
      <c r="I1004" s="53"/>
    </row>
    <row r="1005" spans="2:9" ht="9.75">
      <c r="B1005" s="53"/>
      <c r="C1005" s="53"/>
      <c r="D1005" s="53"/>
      <c r="E1005" s="53"/>
      <c r="F1005" s="53"/>
      <c r="G1005" s="53"/>
      <c r="H1005" s="53"/>
      <c r="I1005" s="53"/>
    </row>
    <row r="1006" spans="2:9" ht="9.75">
      <c r="B1006" s="53"/>
      <c r="C1006" s="53"/>
      <c r="D1006" s="53"/>
      <c r="E1006" s="53"/>
      <c r="F1006" s="53"/>
      <c r="G1006" s="53"/>
      <c r="H1006" s="53"/>
      <c r="I1006" s="53"/>
    </row>
    <row r="1007" spans="2:9" ht="9.75">
      <c r="B1007" s="53"/>
      <c r="C1007" s="53"/>
      <c r="D1007" s="53"/>
      <c r="E1007" s="53"/>
      <c r="F1007" s="53"/>
      <c r="G1007" s="53"/>
      <c r="H1007" s="53"/>
      <c r="I1007" s="53"/>
    </row>
    <row r="1008" spans="2:9" ht="9.75">
      <c r="B1008" s="53"/>
      <c r="C1008" s="53"/>
      <c r="D1008" s="53"/>
      <c r="E1008" s="53"/>
      <c r="F1008" s="53"/>
      <c r="G1008" s="53"/>
      <c r="H1008" s="53"/>
      <c r="I1008" s="53"/>
    </row>
    <row r="1009" spans="2:9" ht="9.75">
      <c r="B1009" s="53"/>
      <c r="C1009" s="53"/>
      <c r="D1009" s="53"/>
      <c r="E1009" s="53"/>
      <c r="F1009" s="53"/>
      <c r="G1009" s="53"/>
      <c r="H1009" s="53"/>
      <c r="I1009" s="53"/>
    </row>
    <row r="1010" spans="2:9" ht="9.75">
      <c r="B1010" s="53"/>
      <c r="C1010" s="53"/>
      <c r="D1010" s="53"/>
      <c r="E1010" s="53"/>
      <c r="F1010" s="53"/>
      <c r="G1010" s="53"/>
      <c r="H1010" s="53"/>
      <c r="I1010" s="53"/>
    </row>
    <row r="1011" spans="2:9" ht="9.75">
      <c r="B1011" s="53"/>
      <c r="C1011" s="53"/>
      <c r="D1011" s="53"/>
      <c r="E1011" s="53"/>
      <c r="F1011" s="53"/>
      <c r="G1011" s="53"/>
      <c r="H1011" s="53"/>
      <c r="I1011" s="53"/>
    </row>
    <row r="1012" spans="2:9" ht="9.75">
      <c r="B1012" s="53"/>
      <c r="C1012" s="53"/>
      <c r="D1012" s="53"/>
      <c r="E1012" s="53"/>
      <c r="F1012" s="53"/>
      <c r="G1012" s="53"/>
      <c r="H1012" s="53"/>
      <c r="I1012" s="53"/>
    </row>
    <row r="1013" spans="2:9" ht="9.75">
      <c r="B1013" s="53"/>
      <c r="C1013" s="53"/>
      <c r="D1013" s="53"/>
      <c r="E1013" s="53"/>
      <c r="F1013" s="53"/>
      <c r="G1013" s="53"/>
      <c r="H1013" s="53"/>
      <c r="I1013" s="53"/>
    </row>
    <row r="1014" spans="2:9" ht="9.75">
      <c r="B1014" s="53"/>
      <c r="C1014" s="53"/>
      <c r="D1014" s="53"/>
      <c r="E1014" s="53"/>
      <c r="F1014" s="53"/>
      <c r="G1014" s="53"/>
      <c r="H1014" s="53"/>
      <c r="I1014" s="53"/>
    </row>
    <row r="1015" spans="2:9" ht="9.75">
      <c r="B1015" s="53"/>
      <c r="C1015" s="53"/>
      <c r="D1015" s="53"/>
      <c r="E1015" s="53"/>
      <c r="F1015" s="53"/>
      <c r="G1015" s="53"/>
      <c r="H1015" s="53"/>
      <c r="I1015" s="53"/>
    </row>
    <row r="1016" spans="2:9" ht="9.75">
      <c r="B1016" s="53"/>
      <c r="C1016" s="53"/>
      <c r="D1016" s="53"/>
      <c r="E1016" s="53"/>
      <c r="F1016" s="53"/>
      <c r="G1016" s="53"/>
      <c r="H1016" s="53"/>
      <c r="I1016" s="53"/>
    </row>
    <row r="1017" spans="2:9" ht="9.75">
      <c r="B1017" s="53"/>
      <c r="C1017" s="53"/>
      <c r="D1017" s="53"/>
      <c r="E1017" s="53"/>
      <c r="F1017" s="53"/>
      <c r="G1017" s="53"/>
      <c r="H1017" s="53"/>
      <c r="I1017" s="53"/>
    </row>
    <row r="1018" spans="2:9" ht="9.75">
      <c r="B1018" s="53"/>
      <c r="C1018" s="53"/>
      <c r="D1018" s="53"/>
      <c r="E1018" s="53"/>
      <c r="F1018" s="53"/>
      <c r="G1018" s="53"/>
      <c r="H1018" s="53"/>
      <c r="I1018" s="53"/>
    </row>
    <row r="1019" spans="2:9" ht="9.75">
      <c r="B1019" s="53"/>
      <c r="C1019" s="53"/>
      <c r="D1019" s="53"/>
      <c r="E1019" s="53"/>
      <c r="F1019" s="53"/>
      <c r="G1019" s="53"/>
      <c r="H1019" s="53"/>
      <c r="I1019" s="53"/>
    </row>
    <row r="1020" spans="2:9" ht="9.75">
      <c r="B1020" s="53"/>
      <c r="C1020" s="53"/>
      <c r="D1020" s="53"/>
      <c r="E1020" s="53"/>
      <c r="F1020" s="53"/>
      <c r="G1020" s="53"/>
      <c r="H1020" s="53"/>
      <c r="I1020" s="53"/>
    </row>
    <row r="1021" spans="2:9" ht="9.75">
      <c r="B1021" s="53"/>
      <c r="C1021" s="53"/>
      <c r="D1021" s="53"/>
      <c r="E1021" s="53"/>
      <c r="F1021" s="53"/>
      <c r="G1021" s="53"/>
      <c r="H1021" s="53"/>
      <c r="I1021" s="53"/>
    </row>
    <row r="1022" spans="2:9" ht="9.75">
      <c r="B1022" s="53"/>
      <c r="C1022" s="53"/>
      <c r="D1022" s="53"/>
      <c r="E1022" s="53"/>
      <c r="F1022" s="53"/>
      <c r="G1022" s="53"/>
      <c r="H1022" s="53"/>
      <c r="I1022" s="53"/>
    </row>
    <row r="1023" spans="2:9" ht="9.75">
      <c r="B1023" s="53"/>
      <c r="C1023" s="53"/>
      <c r="D1023" s="53"/>
      <c r="E1023" s="53"/>
      <c r="F1023" s="53"/>
      <c r="G1023" s="53"/>
      <c r="H1023" s="53"/>
      <c r="I1023" s="53"/>
    </row>
    <row r="1024" spans="2:9" ht="9.75">
      <c r="B1024" s="53"/>
      <c r="C1024" s="53"/>
      <c r="D1024" s="53"/>
      <c r="E1024" s="53"/>
      <c r="F1024" s="53"/>
      <c r="G1024" s="53"/>
      <c r="H1024" s="53"/>
      <c r="I1024" s="53"/>
    </row>
    <row r="1025" spans="2:9" ht="9.75">
      <c r="B1025" s="53"/>
      <c r="C1025" s="53"/>
      <c r="D1025" s="53"/>
      <c r="E1025" s="53"/>
      <c r="F1025" s="53"/>
      <c r="G1025" s="53"/>
      <c r="H1025" s="53"/>
      <c r="I1025" s="53"/>
    </row>
    <row r="1026" spans="2:9" ht="9.75">
      <c r="B1026" s="53"/>
      <c r="C1026" s="53"/>
      <c r="D1026" s="53"/>
      <c r="E1026" s="53"/>
      <c r="F1026" s="53"/>
      <c r="G1026" s="53"/>
      <c r="H1026" s="53"/>
      <c r="I1026" s="53"/>
    </row>
    <row r="1027" spans="2:9" ht="9.75">
      <c r="B1027" s="53"/>
      <c r="C1027" s="53"/>
      <c r="D1027" s="53"/>
      <c r="E1027" s="53"/>
      <c r="F1027" s="53"/>
      <c r="G1027" s="53"/>
      <c r="H1027" s="53"/>
      <c r="I1027" s="53"/>
    </row>
    <row r="1028" spans="2:9" ht="9.75">
      <c r="B1028" s="53"/>
      <c r="C1028" s="53"/>
      <c r="D1028" s="53"/>
      <c r="E1028" s="53"/>
      <c r="F1028" s="53"/>
      <c r="G1028" s="53"/>
      <c r="H1028" s="53"/>
      <c r="I1028" s="53"/>
    </row>
    <row r="1029" spans="2:9" ht="9.75">
      <c r="B1029" s="53"/>
      <c r="C1029" s="53"/>
      <c r="D1029" s="53"/>
      <c r="E1029" s="53"/>
      <c r="F1029" s="53"/>
      <c r="G1029" s="53"/>
      <c r="H1029" s="53"/>
      <c r="I1029" s="53"/>
    </row>
    <row r="1030" spans="2:9" ht="9.75">
      <c r="B1030" s="53"/>
      <c r="C1030" s="53"/>
      <c r="D1030" s="53"/>
      <c r="E1030" s="53"/>
      <c r="F1030" s="53"/>
      <c r="G1030" s="53"/>
      <c r="H1030" s="53"/>
      <c r="I1030" s="53"/>
    </row>
    <row r="1031" spans="2:9" ht="9.75">
      <c r="B1031" s="53"/>
      <c r="C1031" s="53"/>
      <c r="D1031" s="53"/>
      <c r="E1031" s="53"/>
      <c r="F1031" s="53"/>
      <c r="G1031" s="53"/>
      <c r="H1031" s="53"/>
      <c r="I1031" s="53"/>
    </row>
    <row r="1032" spans="2:9" ht="9.75">
      <c r="B1032" s="53"/>
      <c r="C1032" s="53"/>
      <c r="D1032" s="53"/>
      <c r="E1032" s="53"/>
      <c r="F1032" s="53"/>
      <c r="G1032" s="53"/>
      <c r="H1032" s="53"/>
      <c r="I1032" s="53"/>
    </row>
    <row r="1033" spans="2:9" ht="9.75">
      <c r="B1033" s="53"/>
      <c r="C1033" s="53"/>
      <c r="D1033" s="53"/>
      <c r="E1033" s="53"/>
      <c r="F1033" s="53"/>
      <c r="G1033" s="53"/>
      <c r="H1033" s="53"/>
      <c r="I1033" s="53"/>
    </row>
    <row r="1034" spans="2:9" ht="9.75">
      <c r="B1034" s="53"/>
      <c r="C1034" s="53"/>
      <c r="D1034" s="53"/>
      <c r="E1034" s="53"/>
      <c r="F1034" s="53"/>
      <c r="G1034" s="53"/>
      <c r="H1034" s="53"/>
      <c r="I1034" s="53"/>
    </row>
    <row r="1035" spans="2:9" ht="9.75">
      <c r="B1035" s="53"/>
      <c r="C1035" s="53"/>
      <c r="D1035" s="53"/>
      <c r="E1035" s="53"/>
      <c r="F1035" s="53"/>
      <c r="G1035" s="53"/>
      <c r="H1035" s="53"/>
      <c r="I1035" s="53"/>
    </row>
    <row r="1036" spans="2:9" ht="9.75">
      <c r="B1036" s="53"/>
      <c r="C1036" s="53"/>
      <c r="D1036" s="53"/>
      <c r="E1036" s="53"/>
      <c r="F1036" s="53"/>
      <c r="G1036" s="53"/>
      <c r="H1036" s="53"/>
      <c r="I1036" s="53"/>
    </row>
    <row r="1037" spans="2:9" ht="9.75">
      <c r="B1037" s="53"/>
      <c r="C1037" s="53"/>
      <c r="D1037" s="53"/>
      <c r="E1037" s="53"/>
      <c r="F1037" s="53"/>
      <c r="G1037" s="53"/>
      <c r="H1037" s="53"/>
      <c r="I1037" s="53"/>
    </row>
    <row r="1038" spans="2:9" ht="9.75">
      <c r="B1038" s="53"/>
      <c r="C1038" s="53"/>
      <c r="D1038" s="53"/>
      <c r="E1038" s="53"/>
      <c r="F1038" s="53"/>
      <c r="G1038" s="53"/>
      <c r="H1038" s="53"/>
      <c r="I1038" s="53"/>
    </row>
    <row r="1039" spans="2:9" ht="9.75">
      <c r="B1039" s="53"/>
      <c r="C1039" s="53"/>
      <c r="D1039" s="53"/>
      <c r="E1039" s="53"/>
      <c r="F1039" s="53"/>
      <c r="G1039" s="53"/>
      <c r="H1039" s="53"/>
      <c r="I1039" s="53"/>
    </row>
    <row r="1040" spans="2:9" ht="9.75">
      <c r="B1040" s="53"/>
      <c r="C1040" s="53"/>
      <c r="D1040" s="53"/>
      <c r="E1040" s="53"/>
      <c r="F1040" s="53"/>
      <c r="G1040" s="53"/>
      <c r="H1040" s="53"/>
      <c r="I1040" s="53"/>
    </row>
    <row r="1041" spans="2:9" ht="9.75">
      <c r="B1041" s="53"/>
      <c r="C1041" s="53"/>
      <c r="D1041" s="53"/>
      <c r="E1041" s="53"/>
      <c r="F1041" s="53"/>
      <c r="G1041" s="53"/>
      <c r="H1041" s="53"/>
      <c r="I1041" s="53"/>
    </row>
    <row r="1042" spans="2:9" ht="9.75">
      <c r="B1042" s="53"/>
      <c r="C1042" s="53"/>
      <c r="D1042" s="53"/>
      <c r="E1042" s="53"/>
      <c r="F1042" s="53"/>
      <c r="G1042" s="53"/>
      <c r="H1042" s="53"/>
      <c r="I1042" s="53"/>
    </row>
    <row r="1043" spans="2:9" ht="9.75">
      <c r="B1043" s="53"/>
      <c r="C1043" s="53"/>
      <c r="D1043" s="53"/>
      <c r="E1043" s="53"/>
      <c r="F1043" s="53"/>
      <c r="G1043" s="53"/>
      <c r="H1043" s="53"/>
      <c r="I1043" s="53"/>
    </row>
    <row r="1044" spans="2:9" ht="9.75">
      <c r="B1044" s="53"/>
      <c r="C1044" s="53"/>
      <c r="D1044" s="53"/>
      <c r="E1044" s="53"/>
      <c r="F1044" s="53"/>
      <c r="G1044" s="53"/>
      <c r="H1044" s="53"/>
      <c r="I1044" s="53"/>
    </row>
    <row r="1045" spans="2:9" ht="9.75">
      <c r="B1045" s="53"/>
      <c r="C1045" s="53"/>
      <c r="D1045" s="53"/>
      <c r="E1045" s="53"/>
      <c r="F1045" s="53"/>
      <c r="G1045" s="53"/>
      <c r="H1045" s="53"/>
      <c r="I1045" s="53"/>
    </row>
    <row r="1046" spans="2:9" ht="9.75">
      <c r="B1046" s="53"/>
      <c r="C1046" s="53"/>
      <c r="D1046" s="53"/>
      <c r="E1046" s="53"/>
      <c r="F1046" s="53"/>
      <c r="G1046" s="53"/>
      <c r="H1046" s="53"/>
      <c r="I1046" s="53"/>
    </row>
    <row r="1047" spans="2:9" ht="9.75">
      <c r="B1047" s="53"/>
      <c r="C1047" s="53"/>
      <c r="D1047" s="53"/>
      <c r="E1047" s="53"/>
      <c r="F1047" s="53"/>
      <c r="G1047" s="53"/>
      <c r="H1047" s="53"/>
      <c r="I1047" s="53"/>
    </row>
    <row r="1048" spans="2:9" ht="9.75">
      <c r="B1048" s="53"/>
      <c r="C1048" s="53"/>
      <c r="D1048" s="53"/>
      <c r="E1048" s="53"/>
      <c r="F1048" s="53"/>
      <c r="G1048" s="53"/>
      <c r="H1048" s="53"/>
      <c r="I1048" s="53"/>
    </row>
    <row r="1049" spans="2:9" ht="9.75">
      <c r="B1049" s="53"/>
      <c r="C1049" s="53"/>
      <c r="D1049" s="53"/>
      <c r="E1049" s="53"/>
      <c r="F1049" s="53"/>
      <c r="G1049" s="53"/>
      <c r="H1049" s="53"/>
      <c r="I1049" s="53"/>
    </row>
    <row r="1050" spans="2:9" ht="9.75">
      <c r="B1050" s="53"/>
      <c r="C1050" s="53"/>
      <c r="D1050" s="53"/>
      <c r="E1050" s="53"/>
      <c r="F1050" s="53"/>
      <c r="G1050" s="53"/>
      <c r="H1050" s="53"/>
      <c r="I1050" s="53"/>
    </row>
    <row r="1051" spans="2:9" ht="9.75">
      <c r="B1051" s="53"/>
      <c r="C1051" s="53"/>
      <c r="D1051" s="53"/>
      <c r="E1051" s="53"/>
      <c r="F1051" s="53"/>
      <c r="G1051" s="53"/>
      <c r="H1051" s="53"/>
      <c r="I1051" s="53"/>
    </row>
    <row r="1052" spans="2:9" ht="9.75">
      <c r="B1052" s="53"/>
      <c r="C1052" s="53"/>
      <c r="D1052" s="53"/>
      <c r="E1052" s="53"/>
      <c r="F1052" s="53"/>
      <c r="G1052" s="53"/>
      <c r="H1052" s="53"/>
      <c r="I1052" s="53"/>
    </row>
    <row r="1053" spans="2:9" ht="9.75">
      <c r="B1053" s="53"/>
      <c r="C1053" s="53"/>
      <c r="D1053" s="53"/>
      <c r="E1053" s="53"/>
      <c r="F1053" s="53"/>
      <c r="G1053" s="53"/>
      <c r="H1053" s="53"/>
      <c r="I1053" s="53"/>
    </row>
    <row r="1054" spans="2:9" ht="9.75">
      <c r="B1054" s="53"/>
      <c r="C1054" s="53"/>
      <c r="D1054" s="53"/>
      <c r="E1054" s="53"/>
      <c r="F1054" s="53"/>
      <c r="G1054" s="53"/>
      <c r="H1054" s="53"/>
      <c r="I1054" s="53"/>
    </row>
    <row r="1055" spans="2:9" ht="9.75">
      <c r="B1055" s="53"/>
      <c r="C1055" s="53"/>
      <c r="D1055" s="53"/>
      <c r="E1055" s="53"/>
      <c r="F1055" s="53"/>
      <c r="G1055" s="53"/>
      <c r="H1055" s="53"/>
      <c r="I1055" s="53"/>
    </row>
    <row r="1056" spans="2:9" ht="9.75">
      <c r="B1056" s="53"/>
      <c r="C1056" s="53"/>
      <c r="D1056" s="53"/>
      <c r="E1056" s="53"/>
      <c r="F1056" s="53"/>
      <c r="G1056" s="53"/>
      <c r="H1056" s="53"/>
      <c r="I1056" s="53"/>
    </row>
    <row r="1057" spans="2:9" ht="9.75">
      <c r="B1057" s="53"/>
      <c r="C1057" s="53"/>
      <c r="D1057" s="53"/>
      <c r="E1057" s="53"/>
      <c r="F1057" s="53"/>
      <c r="G1057" s="53"/>
      <c r="H1057" s="53"/>
      <c r="I1057" s="53"/>
    </row>
    <row r="1058" spans="2:9" ht="9.75">
      <c r="B1058" s="53"/>
      <c r="C1058" s="53"/>
      <c r="D1058" s="53"/>
      <c r="E1058" s="53"/>
      <c r="F1058" s="53"/>
      <c r="G1058" s="53"/>
      <c r="H1058" s="53"/>
      <c r="I1058" s="53"/>
    </row>
    <row r="1059" spans="2:9" ht="9.75">
      <c r="B1059" s="53"/>
      <c r="C1059" s="53"/>
      <c r="D1059" s="53"/>
      <c r="E1059" s="53"/>
      <c r="F1059" s="53"/>
      <c r="G1059" s="53"/>
      <c r="H1059" s="53"/>
      <c r="I1059" s="53"/>
    </row>
    <row r="1060" spans="2:9" ht="9.75">
      <c r="B1060" s="53"/>
      <c r="C1060" s="53"/>
      <c r="D1060" s="53"/>
      <c r="E1060" s="53"/>
      <c r="F1060" s="53"/>
      <c r="G1060" s="53"/>
      <c r="H1060" s="53"/>
      <c r="I1060" s="53"/>
    </row>
    <row r="1061" spans="2:9" ht="9.75">
      <c r="B1061" s="53"/>
      <c r="C1061" s="53"/>
      <c r="D1061" s="53"/>
      <c r="E1061" s="53"/>
      <c r="F1061" s="53"/>
      <c r="G1061" s="53"/>
      <c r="H1061" s="53"/>
      <c r="I1061" s="53"/>
    </row>
    <row r="1062" spans="2:9" ht="9.75">
      <c r="B1062" s="53"/>
      <c r="C1062" s="53"/>
      <c r="D1062" s="53"/>
      <c r="E1062" s="53"/>
      <c r="F1062" s="53"/>
      <c r="G1062" s="53"/>
      <c r="H1062" s="53"/>
      <c r="I1062" s="53"/>
    </row>
    <row r="1063" spans="2:9" ht="9.75">
      <c r="B1063" s="53"/>
      <c r="C1063" s="53"/>
      <c r="D1063" s="53"/>
      <c r="E1063" s="53"/>
      <c r="F1063" s="53"/>
      <c r="G1063" s="53"/>
      <c r="H1063" s="53"/>
      <c r="I1063" s="53"/>
    </row>
    <row r="1064" spans="2:9" ht="9.75">
      <c r="B1064" s="53"/>
      <c r="C1064" s="53"/>
      <c r="D1064" s="53"/>
      <c r="E1064" s="53"/>
      <c r="F1064" s="53"/>
      <c r="G1064" s="53"/>
      <c r="H1064" s="53"/>
      <c r="I1064" s="53"/>
    </row>
    <row r="1065" spans="2:9" ht="9.75">
      <c r="B1065" s="53"/>
      <c r="C1065" s="53"/>
      <c r="D1065" s="53"/>
      <c r="E1065" s="53"/>
      <c r="F1065" s="53"/>
      <c r="G1065" s="53"/>
      <c r="H1065" s="53"/>
      <c r="I1065" s="53"/>
    </row>
    <row r="1066" spans="2:9" ht="9.75">
      <c r="B1066" s="53"/>
      <c r="C1066" s="53"/>
      <c r="D1066" s="53"/>
      <c r="E1066" s="53"/>
      <c r="F1066" s="53"/>
      <c r="G1066" s="53"/>
      <c r="H1066" s="53"/>
      <c r="I1066" s="53"/>
    </row>
    <row r="1067" spans="2:9" ht="9.75">
      <c r="B1067" s="53"/>
      <c r="C1067" s="53"/>
      <c r="D1067" s="53"/>
      <c r="E1067" s="53"/>
      <c r="F1067" s="53"/>
      <c r="G1067" s="53"/>
      <c r="H1067" s="53"/>
      <c r="I1067" s="53"/>
    </row>
    <row r="1068" spans="2:9" ht="9.75">
      <c r="B1068" s="53"/>
      <c r="C1068" s="53"/>
      <c r="D1068" s="53"/>
      <c r="E1068" s="53"/>
      <c r="F1068" s="53"/>
      <c r="G1068" s="53"/>
      <c r="H1068" s="53"/>
      <c r="I1068" s="53"/>
    </row>
    <row r="1069" spans="2:9" ht="9.75">
      <c r="B1069" s="53"/>
      <c r="C1069" s="53"/>
      <c r="D1069" s="53"/>
      <c r="E1069" s="53"/>
      <c r="F1069" s="53"/>
      <c r="G1069" s="53"/>
      <c r="H1069" s="53"/>
      <c r="I1069" s="53"/>
    </row>
    <row r="1070" spans="2:9" ht="9.75">
      <c r="B1070" s="53"/>
      <c r="C1070" s="53"/>
      <c r="D1070" s="53"/>
      <c r="E1070" s="53"/>
      <c r="F1070" s="53"/>
      <c r="G1070" s="53"/>
      <c r="H1070" s="53"/>
      <c r="I1070" s="53"/>
    </row>
    <row r="1071" spans="2:9" ht="9.75">
      <c r="B1071" s="53"/>
      <c r="C1071" s="53"/>
      <c r="D1071" s="53"/>
      <c r="E1071" s="53"/>
      <c r="F1071" s="53"/>
      <c r="G1071" s="53"/>
      <c r="H1071" s="53"/>
      <c r="I1071" s="53"/>
    </row>
    <row r="1072" spans="2:9" ht="9.75">
      <c r="B1072" s="53"/>
      <c r="C1072" s="53"/>
      <c r="D1072" s="53"/>
      <c r="E1072" s="53"/>
      <c r="F1072" s="53"/>
      <c r="G1072" s="53"/>
      <c r="H1072" s="53"/>
      <c r="I1072" s="53"/>
    </row>
    <row r="1073" spans="2:9" ht="9.75">
      <c r="B1073" s="53"/>
      <c r="C1073" s="53"/>
      <c r="D1073" s="53"/>
      <c r="E1073" s="53"/>
      <c r="F1073" s="53"/>
      <c r="G1073" s="53"/>
      <c r="H1073" s="53"/>
      <c r="I1073" s="53"/>
    </row>
    <row r="1074" spans="2:9" ht="9.75">
      <c r="B1074" s="53"/>
      <c r="C1074" s="53"/>
      <c r="D1074" s="53"/>
      <c r="E1074" s="53"/>
      <c r="F1074" s="53"/>
      <c r="G1074" s="53"/>
      <c r="H1074" s="53"/>
      <c r="I1074" s="53"/>
    </row>
    <row r="1075" spans="2:9" ht="9.75">
      <c r="B1075" s="53"/>
      <c r="C1075" s="53"/>
      <c r="D1075" s="53"/>
      <c r="E1075" s="53"/>
      <c r="F1075" s="53"/>
      <c r="G1075" s="53"/>
      <c r="H1075" s="53"/>
      <c r="I1075" s="53"/>
    </row>
    <row r="1076" spans="2:9" ht="9.75">
      <c r="B1076" s="53"/>
      <c r="C1076" s="53"/>
      <c r="D1076" s="53"/>
      <c r="E1076" s="53"/>
      <c r="F1076" s="53"/>
      <c r="G1076" s="53"/>
      <c r="H1076" s="53"/>
      <c r="I1076" s="53"/>
    </row>
    <row r="1077" spans="2:9" ht="9.75">
      <c r="B1077" s="53"/>
      <c r="C1077" s="53"/>
      <c r="D1077" s="53"/>
      <c r="E1077" s="53"/>
      <c r="F1077" s="53"/>
      <c r="G1077" s="53"/>
      <c r="H1077" s="53"/>
      <c r="I1077" s="53"/>
    </row>
    <row r="1078" spans="2:9" ht="9.75">
      <c r="B1078" s="53"/>
      <c r="C1078" s="53"/>
      <c r="D1078" s="53"/>
      <c r="E1078" s="53"/>
      <c r="F1078" s="53"/>
      <c r="G1078" s="53"/>
      <c r="H1078" s="53"/>
      <c r="I1078" s="53"/>
    </row>
    <row r="1079" spans="2:9" ht="9.75">
      <c r="B1079" s="53"/>
      <c r="C1079" s="53"/>
      <c r="D1079" s="53"/>
      <c r="E1079" s="53"/>
      <c r="F1079" s="53"/>
      <c r="G1079" s="53"/>
      <c r="H1079" s="53"/>
      <c r="I1079" s="53"/>
    </row>
    <row r="1080" spans="2:9" ht="9.75">
      <c r="B1080" s="53"/>
      <c r="C1080" s="53"/>
      <c r="D1080" s="53"/>
      <c r="E1080" s="53"/>
      <c r="F1080" s="53"/>
      <c r="G1080" s="53"/>
      <c r="H1080" s="53"/>
      <c r="I1080" s="53"/>
    </row>
    <row r="1081" spans="2:9" ht="9.75">
      <c r="B1081" s="53"/>
      <c r="C1081" s="53"/>
      <c r="D1081" s="53"/>
      <c r="E1081" s="53"/>
      <c r="F1081" s="53"/>
      <c r="G1081" s="53"/>
      <c r="H1081" s="53"/>
      <c r="I1081" s="53"/>
    </row>
    <row r="1082" spans="2:9" ht="9.75">
      <c r="B1082" s="53"/>
      <c r="C1082" s="53"/>
      <c r="D1082" s="53"/>
      <c r="E1082" s="53"/>
      <c r="F1082" s="53"/>
      <c r="G1082" s="53"/>
      <c r="H1082" s="53"/>
      <c r="I1082" s="53"/>
    </row>
    <row r="1083" spans="2:9" ht="9.75">
      <c r="B1083" s="53"/>
      <c r="C1083" s="53"/>
      <c r="D1083" s="53"/>
      <c r="E1083" s="53"/>
      <c r="F1083" s="53"/>
      <c r="G1083" s="53"/>
      <c r="H1083" s="53"/>
      <c r="I1083" s="53"/>
    </row>
    <row r="1084" spans="2:9" ht="9.75">
      <c r="B1084" s="53"/>
      <c r="C1084" s="53"/>
      <c r="D1084" s="53"/>
      <c r="E1084" s="53"/>
      <c r="F1084" s="53"/>
      <c r="G1084" s="53"/>
      <c r="H1084" s="53"/>
      <c r="I1084" s="53"/>
    </row>
    <row r="1085" spans="2:9" ht="9.75">
      <c r="B1085" s="53"/>
      <c r="C1085" s="53"/>
      <c r="D1085" s="53"/>
      <c r="E1085" s="53"/>
      <c r="F1085" s="53"/>
      <c r="G1085" s="53"/>
      <c r="H1085" s="53"/>
      <c r="I1085" s="53"/>
    </row>
    <row r="1086" spans="2:9" ht="9.75">
      <c r="B1086" s="53"/>
      <c r="C1086" s="53"/>
      <c r="D1086" s="53"/>
      <c r="E1086" s="53"/>
      <c r="F1086" s="53"/>
      <c r="G1086" s="53"/>
      <c r="H1086" s="53"/>
      <c r="I1086" s="53"/>
    </row>
    <row r="1087" spans="2:9" ht="9.75">
      <c r="B1087" s="53"/>
      <c r="C1087" s="53"/>
      <c r="D1087" s="53"/>
      <c r="E1087" s="53"/>
      <c r="F1087" s="53"/>
      <c r="G1087" s="53"/>
      <c r="H1087" s="53"/>
      <c r="I1087" s="53"/>
    </row>
    <row r="1088" spans="2:9" ht="9.75">
      <c r="B1088" s="53"/>
      <c r="C1088" s="53"/>
      <c r="D1088" s="53"/>
      <c r="E1088" s="53"/>
      <c r="F1088" s="53"/>
      <c r="G1088" s="53"/>
      <c r="H1088" s="53"/>
      <c r="I1088" s="53"/>
    </row>
    <row r="1089" spans="2:9" ht="9.75">
      <c r="B1089" s="53"/>
      <c r="C1089" s="53"/>
      <c r="D1089" s="53"/>
      <c r="E1089" s="53"/>
      <c r="F1089" s="53"/>
      <c r="G1089" s="53"/>
      <c r="H1089" s="53"/>
      <c r="I1089" s="53"/>
    </row>
    <row r="1090" spans="2:9" ht="9.75">
      <c r="B1090" s="53"/>
      <c r="C1090" s="53"/>
      <c r="D1090" s="53"/>
      <c r="E1090" s="53"/>
      <c r="F1090" s="53"/>
      <c r="G1090" s="53"/>
      <c r="H1090" s="53"/>
      <c r="I1090" s="53"/>
    </row>
    <row r="1091" spans="2:9" ht="9.75">
      <c r="B1091" s="53"/>
      <c r="C1091" s="53"/>
      <c r="D1091" s="53"/>
      <c r="E1091" s="53"/>
      <c r="F1091" s="53"/>
      <c r="G1091" s="53"/>
      <c r="H1091" s="53"/>
      <c r="I1091" s="53"/>
    </row>
    <row r="1092" spans="2:9" ht="9.75">
      <c r="B1092" s="53"/>
      <c r="C1092" s="53"/>
      <c r="D1092" s="53"/>
      <c r="E1092" s="53"/>
      <c r="F1092" s="53"/>
      <c r="G1092" s="53"/>
      <c r="H1092" s="53"/>
      <c r="I1092" s="53"/>
    </row>
    <row r="1093" spans="2:9" ht="9.75">
      <c r="B1093" s="53"/>
      <c r="C1093" s="53"/>
      <c r="D1093" s="53"/>
      <c r="E1093" s="53"/>
      <c r="F1093" s="53"/>
      <c r="G1093" s="53"/>
      <c r="H1093" s="53"/>
      <c r="I1093" s="53"/>
    </row>
    <row r="1094" spans="2:9" ht="9.75">
      <c r="B1094" s="53"/>
      <c r="C1094" s="53"/>
      <c r="D1094" s="53"/>
      <c r="E1094" s="53"/>
      <c r="F1094" s="53"/>
      <c r="G1094" s="53"/>
      <c r="H1094" s="53"/>
      <c r="I1094" s="53"/>
    </row>
    <row r="1095" spans="2:9" ht="9.75">
      <c r="B1095" s="53"/>
      <c r="C1095" s="53"/>
      <c r="D1095" s="53"/>
      <c r="E1095" s="53"/>
      <c r="F1095" s="53"/>
      <c r="G1095" s="53"/>
      <c r="H1095" s="53"/>
      <c r="I1095" s="53"/>
    </row>
    <row r="1096" spans="2:9" ht="9.75">
      <c r="B1096" s="53"/>
      <c r="C1096" s="53"/>
      <c r="D1096" s="53"/>
      <c r="E1096" s="53"/>
      <c r="F1096" s="53"/>
      <c r="G1096" s="53"/>
      <c r="H1096" s="53"/>
      <c r="I1096" s="53"/>
    </row>
    <row r="1097" spans="2:9" ht="9.75">
      <c r="B1097" s="53"/>
      <c r="C1097" s="53"/>
      <c r="D1097" s="53"/>
      <c r="E1097" s="53"/>
      <c r="F1097" s="53"/>
      <c r="G1097" s="53"/>
      <c r="H1097" s="53"/>
      <c r="I1097" s="53"/>
    </row>
    <row r="1098" spans="2:9" ht="9.75">
      <c r="B1098" s="53"/>
      <c r="C1098" s="53"/>
      <c r="D1098" s="53"/>
      <c r="E1098" s="53"/>
      <c r="F1098" s="53"/>
      <c r="G1098" s="53"/>
      <c r="H1098" s="53"/>
      <c r="I1098" s="53"/>
    </row>
    <row r="1099" spans="2:9" ht="9.75">
      <c r="B1099" s="53"/>
      <c r="C1099" s="53"/>
      <c r="D1099" s="53"/>
      <c r="E1099" s="53"/>
      <c r="F1099" s="53"/>
      <c r="G1099" s="53"/>
      <c r="H1099" s="53"/>
      <c r="I1099" s="53"/>
    </row>
    <row r="1100" spans="2:9" ht="9.75">
      <c r="B1100" s="53"/>
      <c r="C1100" s="53"/>
      <c r="D1100" s="53"/>
      <c r="E1100" s="53"/>
      <c r="F1100" s="53"/>
      <c r="G1100" s="53"/>
      <c r="H1100" s="53"/>
      <c r="I1100" s="53"/>
    </row>
    <row r="1101" spans="2:9" ht="9.75">
      <c r="B1101" s="53"/>
      <c r="C1101" s="53"/>
      <c r="D1101" s="53"/>
      <c r="E1101" s="53"/>
      <c r="F1101" s="53"/>
      <c r="G1101" s="53"/>
      <c r="H1101" s="53"/>
      <c r="I1101" s="53"/>
    </row>
    <row r="1102" spans="2:9" ht="9.75">
      <c r="B1102" s="53"/>
      <c r="C1102" s="53"/>
      <c r="D1102" s="53"/>
      <c r="E1102" s="53"/>
      <c r="F1102" s="53"/>
      <c r="G1102" s="53"/>
      <c r="H1102" s="53"/>
      <c r="I1102" s="53"/>
    </row>
    <row r="1103" spans="2:9" ht="9.75">
      <c r="B1103" s="53"/>
      <c r="C1103" s="53"/>
      <c r="D1103" s="53"/>
      <c r="E1103" s="53"/>
      <c r="F1103" s="53"/>
      <c r="G1103" s="53"/>
      <c r="H1103" s="53"/>
      <c r="I1103" s="53"/>
    </row>
    <row r="1104" spans="2:9" ht="9.75">
      <c r="B1104" s="53"/>
      <c r="C1104" s="53"/>
      <c r="D1104" s="53"/>
      <c r="E1104" s="53"/>
      <c r="F1104" s="53"/>
      <c r="G1104" s="53"/>
      <c r="H1104" s="53"/>
      <c r="I1104" s="53"/>
    </row>
    <row r="1105" spans="2:9" ht="9.75">
      <c r="B1105" s="53"/>
      <c r="C1105" s="53"/>
      <c r="D1105" s="53"/>
      <c r="E1105" s="53"/>
      <c r="F1105" s="53"/>
      <c r="G1105" s="53"/>
      <c r="H1105" s="53"/>
      <c r="I1105" s="53"/>
    </row>
    <row r="1106" spans="2:9" ht="9.75">
      <c r="B1106" s="53"/>
      <c r="C1106" s="53"/>
      <c r="D1106" s="53"/>
      <c r="E1106" s="53"/>
      <c r="F1106" s="53"/>
      <c r="G1106" s="53"/>
      <c r="H1106" s="53"/>
      <c r="I1106" s="53"/>
    </row>
    <row r="1107" spans="2:9" ht="9.75">
      <c r="B1107" s="53"/>
      <c r="C1107" s="53"/>
      <c r="D1107" s="53"/>
      <c r="E1107" s="53"/>
      <c r="F1107" s="53"/>
      <c r="G1107" s="53"/>
      <c r="H1107" s="53"/>
      <c r="I1107" s="53"/>
    </row>
    <row r="1108" spans="2:9" ht="9.75">
      <c r="B1108" s="53"/>
      <c r="C1108" s="53"/>
      <c r="D1108" s="53"/>
      <c r="E1108" s="53"/>
      <c r="F1108" s="53"/>
      <c r="G1108" s="53"/>
      <c r="H1108" s="53"/>
      <c r="I1108" s="53"/>
    </row>
    <row r="1109" spans="2:9" ht="9.75">
      <c r="B1109" s="53"/>
      <c r="C1109" s="53"/>
      <c r="D1109" s="53"/>
      <c r="E1109" s="53"/>
      <c r="F1109" s="53"/>
      <c r="G1109" s="53"/>
      <c r="H1109" s="53"/>
      <c r="I1109" s="53"/>
    </row>
    <row r="1110" spans="2:9" ht="9.75">
      <c r="B1110" s="53"/>
      <c r="C1110" s="53"/>
      <c r="D1110" s="53"/>
      <c r="E1110" s="53"/>
      <c r="F1110" s="53"/>
      <c r="G1110" s="53"/>
      <c r="H1110" s="53"/>
      <c r="I1110" s="53"/>
    </row>
    <row r="1111" spans="2:9" ht="9.75">
      <c r="B1111" s="53"/>
      <c r="C1111" s="53"/>
      <c r="D1111" s="53"/>
      <c r="E1111" s="53"/>
      <c r="F1111" s="53"/>
      <c r="G1111" s="53"/>
      <c r="H1111" s="53"/>
      <c r="I1111" s="53"/>
    </row>
    <row r="1112" spans="2:9" ht="9.75">
      <c r="B1112" s="53"/>
      <c r="C1112" s="53"/>
      <c r="D1112" s="53"/>
      <c r="E1112" s="53"/>
      <c r="F1112" s="53"/>
      <c r="G1112" s="53"/>
      <c r="H1112" s="53"/>
      <c r="I1112" s="53"/>
    </row>
    <row r="1113" spans="2:9" ht="9.75">
      <c r="B1113" s="53"/>
      <c r="C1113" s="53"/>
      <c r="D1113" s="53"/>
      <c r="E1113" s="53"/>
      <c r="F1113" s="53"/>
      <c r="G1113" s="53"/>
      <c r="H1113" s="53"/>
      <c r="I1113" s="53"/>
    </row>
    <row r="1114" spans="2:9" ht="9.75">
      <c r="B1114" s="53"/>
      <c r="C1114" s="53"/>
      <c r="D1114" s="53"/>
      <c r="E1114" s="53"/>
      <c r="F1114" s="53"/>
      <c r="G1114" s="53"/>
      <c r="H1114" s="53"/>
      <c r="I1114" s="53"/>
    </row>
    <row r="1115" spans="2:9" ht="9.75">
      <c r="B1115" s="53"/>
      <c r="C1115" s="53"/>
      <c r="D1115" s="53"/>
      <c r="E1115" s="53"/>
      <c r="F1115" s="53"/>
      <c r="G1115" s="53"/>
      <c r="H1115" s="53"/>
      <c r="I1115" s="53"/>
    </row>
    <row r="1116" spans="2:9" ht="9.75">
      <c r="B1116" s="53"/>
      <c r="C1116" s="53"/>
      <c r="D1116" s="53"/>
      <c r="E1116" s="53"/>
      <c r="F1116" s="53"/>
      <c r="G1116" s="53"/>
      <c r="H1116" s="53"/>
      <c r="I1116" s="53"/>
    </row>
    <row r="1117" spans="2:9" ht="9.75">
      <c r="B1117" s="53"/>
      <c r="C1117" s="53"/>
      <c r="D1117" s="53"/>
      <c r="E1117" s="53"/>
      <c r="F1117" s="53"/>
      <c r="G1117" s="53"/>
      <c r="H1117" s="53"/>
      <c r="I1117" s="53"/>
    </row>
    <row r="1118" spans="2:9" ht="9.75">
      <c r="B1118" s="53"/>
      <c r="C1118" s="53"/>
      <c r="D1118" s="53"/>
      <c r="E1118" s="53"/>
      <c r="F1118" s="53"/>
      <c r="G1118" s="53"/>
      <c r="H1118" s="53"/>
      <c r="I1118" s="53"/>
    </row>
    <row r="1119" spans="2:9" ht="9.75">
      <c r="B1119" s="53"/>
      <c r="C1119" s="53"/>
      <c r="D1119" s="53"/>
      <c r="E1119" s="53"/>
      <c r="F1119" s="53"/>
      <c r="G1119" s="53"/>
      <c r="H1119" s="53"/>
      <c r="I1119" s="53"/>
    </row>
    <row r="1120" spans="2:9" ht="9.75">
      <c r="B1120" s="53"/>
      <c r="C1120" s="53"/>
      <c r="D1120" s="53"/>
      <c r="E1120" s="53"/>
      <c r="F1120" s="53"/>
      <c r="G1120" s="53"/>
      <c r="H1120" s="53"/>
      <c r="I1120" s="53"/>
    </row>
    <row r="1121" spans="2:9" ht="9.75">
      <c r="B1121" s="53"/>
      <c r="C1121" s="53"/>
      <c r="D1121" s="53"/>
      <c r="E1121" s="53"/>
      <c r="F1121" s="53"/>
      <c r="G1121" s="53"/>
      <c r="H1121" s="53"/>
      <c r="I1121" s="53"/>
    </row>
    <row r="1122" spans="2:9" ht="9.75">
      <c r="B1122" s="53"/>
      <c r="C1122" s="53"/>
      <c r="D1122" s="53"/>
      <c r="E1122" s="53"/>
      <c r="F1122" s="53"/>
      <c r="G1122" s="53"/>
      <c r="H1122" s="53"/>
      <c r="I1122" s="53"/>
    </row>
    <row r="1123" spans="2:9" ht="9.75">
      <c r="B1123" s="53"/>
      <c r="C1123" s="53"/>
      <c r="D1123" s="53"/>
      <c r="E1123" s="53"/>
      <c r="F1123" s="53"/>
      <c r="G1123" s="53"/>
      <c r="H1123" s="53"/>
      <c r="I1123" s="53"/>
    </row>
    <row r="1124" spans="2:9" ht="9.75">
      <c r="B1124" s="53"/>
      <c r="C1124" s="53"/>
      <c r="D1124" s="53"/>
      <c r="E1124" s="53"/>
      <c r="F1124" s="53"/>
      <c r="G1124" s="53"/>
      <c r="H1124" s="53"/>
      <c r="I1124" s="53"/>
    </row>
    <row r="1125" spans="2:9" ht="9.75">
      <c r="B1125" s="53"/>
      <c r="C1125" s="53"/>
      <c r="D1125" s="53"/>
      <c r="E1125" s="53"/>
      <c r="F1125" s="53"/>
      <c r="G1125" s="53"/>
      <c r="H1125" s="53"/>
      <c r="I1125" s="53"/>
    </row>
    <row r="1126" spans="2:9" ht="9.75">
      <c r="B1126" s="53"/>
      <c r="C1126" s="53"/>
      <c r="D1126" s="53"/>
      <c r="E1126" s="53"/>
      <c r="F1126" s="53"/>
      <c r="G1126" s="53"/>
      <c r="H1126" s="53"/>
      <c r="I1126" s="53"/>
    </row>
    <row r="1127" spans="2:9" ht="9.75">
      <c r="B1127" s="53"/>
      <c r="C1127" s="53"/>
      <c r="D1127" s="53"/>
      <c r="E1127" s="53"/>
      <c r="F1127" s="53"/>
      <c r="G1127" s="53"/>
      <c r="H1127" s="53"/>
      <c r="I1127" s="53"/>
    </row>
    <row r="1128" spans="2:9" ht="9.75">
      <c r="B1128" s="53"/>
      <c r="C1128" s="53"/>
      <c r="D1128" s="53"/>
      <c r="E1128" s="53"/>
      <c r="F1128" s="53"/>
      <c r="G1128" s="53"/>
      <c r="H1128" s="53"/>
      <c r="I1128" s="53"/>
    </row>
    <row r="1129" spans="2:9" ht="9.75">
      <c r="B1129" s="53"/>
      <c r="C1129" s="53"/>
      <c r="D1129" s="53"/>
      <c r="E1129" s="53"/>
      <c r="F1129" s="53"/>
      <c r="G1129" s="53"/>
      <c r="H1129" s="53"/>
      <c r="I1129" s="53"/>
    </row>
    <row r="1130" spans="2:9" ht="9.75">
      <c r="B1130" s="53"/>
      <c r="C1130" s="53"/>
      <c r="D1130" s="53"/>
      <c r="E1130" s="53"/>
      <c r="F1130" s="53"/>
      <c r="G1130" s="53"/>
      <c r="H1130" s="53"/>
      <c r="I1130" s="53"/>
    </row>
    <row r="1131" spans="2:9" ht="9.75">
      <c r="B1131" s="53"/>
      <c r="C1131" s="53"/>
      <c r="D1131" s="53"/>
      <c r="E1131" s="53"/>
      <c r="F1131" s="53"/>
      <c r="G1131" s="53"/>
      <c r="H1131" s="53"/>
      <c r="I1131" s="53"/>
    </row>
    <row r="1132" spans="2:9" ht="9.75">
      <c r="B1132" s="53"/>
      <c r="C1132" s="53"/>
      <c r="D1132" s="53"/>
      <c r="E1132" s="53"/>
      <c r="F1132" s="53"/>
      <c r="G1132" s="53"/>
      <c r="H1132" s="53"/>
      <c r="I1132" s="53"/>
    </row>
    <row r="1133" spans="2:9" ht="9.75">
      <c r="B1133" s="53"/>
      <c r="C1133" s="53"/>
      <c r="D1133" s="53"/>
      <c r="E1133" s="53"/>
      <c r="F1133" s="53"/>
      <c r="G1133" s="53"/>
      <c r="H1133" s="53"/>
      <c r="I1133" s="53"/>
    </row>
    <row r="1134" spans="2:9" ht="9.75">
      <c r="B1134" s="53"/>
      <c r="C1134" s="53"/>
      <c r="D1134" s="53"/>
      <c r="E1134" s="53"/>
      <c r="F1134" s="53"/>
      <c r="G1134" s="53"/>
      <c r="H1134" s="53"/>
      <c r="I1134" s="53"/>
    </row>
    <row r="1135" spans="2:9" ht="9.75">
      <c r="B1135" s="53"/>
      <c r="C1135" s="53"/>
      <c r="D1135" s="53"/>
      <c r="E1135" s="53"/>
      <c r="F1135" s="53"/>
      <c r="G1135" s="53"/>
      <c r="H1135" s="53"/>
      <c r="I1135" s="53"/>
    </row>
    <row r="1136" spans="2:9" ht="9.75">
      <c r="B1136" s="53"/>
      <c r="C1136" s="53"/>
      <c r="D1136" s="53"/>
      <c r="E1136" s="53"/>
      <c r="F1136" s="53"/>
      <c r="G1136" s="53"/>
      <c r="H1136" s="53"/>
      <c r="I1136" s="53"/>
    </row>
    <row r="1137" spans="2:9" ht="9.75">
      <c r="B1137" s="53"/>
      <c r="C1137" s="53"/>
      <c r="D1137" s="53"/>
      <c r="E1137" s="53"/>
      <c r="F1137" s="53"/>
      <c r="G1137" s="53"/>
      <c r="H1137" s="53"/>
      <c r="I1137" s="53"/>
    </row>
    <row r="1138" spans="2:9" ht="9.75">
      <c r="B1138" s="53"/>
      <c r="C1138" s="53"/>
      <c r="D1138" s="53"/>
      <c r="E1138" s="53"/>
      <c r="F1138" s="53"/>
      <c r="G1138" s="53"/>
      <c r="H1138" s="53"/>
      <c r="I1138" s="53"/>
    </row>
    <row r="1139" spans="2:9" ht="9.75">
      <c r="B1139" s="53"/>
      <c r="C1139" s="53"/>
      <c r="D1139" s="53"/>
      <c r="E1139" s="53"/>
      <c r="F1139" s="53"/>
      <c r="G1139" s="53"/>
      <c r="H1139" s="53"/>
      <c r="I1139" s="53"/>
    </row>
    <row r="1140" spans="2:9" ht="9.75">
      <c r="B1140" s="53"/>
      <c r="C1140" s="53"/>
      <c r="D1140" s="53"/>
      <c r="E1140" s="53"/>
      <c r="F1140" s="53"/>
      <c r="G1140" s="53"/>
      <c r="H1140" s="53"/>
      <c r="I1140" s="53"/>
    </row>
    <row r="1141" spans="2:9" ht="9.75">
      <c r="B1141" s="53"/>
      <c r="C1141" s="53"/>
      <c r="D1141" s="53"/>
      <c r="E1141" s="53"/>
      <c r="F1141" s="53"/>
      <c r="G1141" s="53"/>
      <c r="H1141" s="53"/>
      <c r="I1141" s="53"/>
    </row>
    <row r="1142" spans="2:9" ht="9.75">
      <c r="B1142" s="53"/>
      <c r="C1142" s="53"/>
      <c r="D1142" s="53"/>
      <c r="E1142" s="53"/>
      <c r="F1142" s="53"/>
      <c r="G1142" s="53"/>
      <c r="H1142" s="53"/>
      <c r="I1142" s="53"/>
    </row>
    <row r="1143" spans="2:9" ht="9.75">
      <c r="B1143" s="53"/>
      <c r="C1143" s="53"/>
      <c r="D1143" s="53"/>
      <c r="E1143" s="53"/>
      <c r="F1143" s="53"/>
      <c r="G1143" s="53"/>
      <c r="H1143" s="53"/>
      <c r="I1143" s="53"/>
    </row>
    <row r="1144" spans="2:9" ht="9.75">
      <c r="B1144" s="53"/>
      <c r="C1144" s="53"/>
      <c r="D1144" s="53"/>
      <c r="E1144" s="53"/>
      <c r="F1144" s="53"/>
      <c r="G1144" s="53"/>
      <c r="H1144" s="53"/>
      <c r="I1144" s="53"/>
    </row>
    <row r="1145" spans="2:9" ht="9.75">
      <c r="B1145" s="53"/>
      <c r="C1145" s="53"/>
      <c r="D1145" s="53"/>
      <c r="E1145" s="53"/>
      <c r="F1145" s="53"/>
      <c r="G1145" s="53"/>
      <c r="H1145" s="53"/>
      <c r="I1145" s="53"/>
    </row>
    <row r="1146" spans="2:9" ht="9.75">
      <c r="B1146" s="53"/>
      <c r="C1146" s="53"/>
      <c r="D1146" s="53"/>
      <c r="E1146" s="53"/>
      <c r="F1146" s="53"/>
      <c r="G1146" s="53"/>
      <c r="H1146" s="53"/>
      <c r="I1146" s="53"/>
    </row>
    <row r="1147" spans="2:9" ht="9.75">
      <c r="B1147" s="53"/>
      <c r="C1147" s="53"/>
      <c r="D1147" s="53"/>
      <c r="E1147" s="53"/>
      <c r="F1147" s="53"/>
      <c r="G1147" s="53"/>
      <c r="H1147" s="53"/>
      <c r="I1147" s="53"/>
    </row>
    <row r="1148" spans="2:9" ht="9.75">
      <c r="B1148" s="53"/>
      <c r="C1148" s="53"/>
      <c r="D1148" s="53"/>
      <c r="E1148" s="53"/>
      <c r="F1148" s="53"/>
      <c r="G1148" s="53"/>
      <c r="H1148" s="53"/>
      <c r="I1148" s="53"/>
    </row>
    <row r="1149" spans="2:9" ht="9.75">
      <c r="B1149" s="53"/>
      <c r="C1149" s="53"/>
      <c r="D1149" s="53"/>
      <c r="E1149" s="53"/>
      <c r="F1149" s="53"/>
      <c r="G1149" s="53"/>
      <c r="H1149" s="53"/>
      <c r="I1149" s="53"/>
    </row>
    <row r="1150" spans="2:9" ht="9.75">
      <c r="B1150" s="53"/>
      <c r="C1150" s="53"/>
      <c r="D1150" s="53"/>
      <c r="E1150" s="53"/>
      <c r="F1150" s="53"/>
      <c r="G1150" s="53"/>
      <c r="H1150" s="53"/>
      <c r="I1150" s="53"/>
    </row>
    <row r="1151" spans="2:9" ht="9.75">
      <c r="B1151" s="53"/>
      <c r="C1151" s="53"/>
      <c r="D1151" s="53"/>
      <c r="E1151" s="53"/>
      <c r="F1151" s="53"/>
      <c r="G1151" s="53"/>
      <c r="H1151" s="53"/>
      <c r="I1151" s="53"/>
    </row>
    <row r="1152" spans="2:9" ht="9.75">
      <c r="B1152" s="53"/>
      <c r="C1152" s="53"/>
      <c r="D1152" s="53"/>
      <c r="E1152" s="53"/>
      <c r="F1152" s="53"/>
      <c r="G1152" s="53"/>
      <c r="H1152" s="53"/>
      <c r="I1152" s="53"/>
    </row>
    <row r="1153" spans="2:9" ht="9.75">
      <c r="B1153" s="53"/>
      <c r="C1153" s="53"/>
      <c r="D1153" s="53"/>
      <c r="E1153" s="53"/>
      <c r="F1153" s="53"/>
      <c r="G1153" s="53"/>
      <c r="H1153" s="53"/>
      <c r="I1153" s="53"/>
    </row>
    <row r="1154" spans="2:9" ht="9.75">
      <c r="B1154" s="53"/>
      <c r="C1154" s="53"/>
      <c r="D1154" s="53"/>
      <c r="E1154" s="53"/>
      <c r="F1154" s="53"/>
      <c r="G1154" s="53"/>
      <c r="H1154" s="53"/>
      <c r="I1154" s="53"/>
    </row>
    <row r="1155" spans="2:9" ht="9.75">
      <c r="B1155" s="53"/>
      <c r="C1155" s="53"/>
      <c r="D1155" s="53"/>
      <c r="E1155" s="53"/>
      <c r="F1155" s="53"/>
      <c r="G1155" s="53"/>
      <c r="H1155" s="53"/>
      <c r="I1155" s="53"/>
    </row>
    <row r="1156" spans="2:9" ht="9.75">
      <c r="B1156" s="53"/>
      <c r="C1156" s="53"/>
      <c r="D1156" s="53"/>
      <c r="E1156" s="53"/>
      <c r="F1156" s="53"/>
      <c r="G1156" s="53"/>
      <c r="H1156" s="53"/>
      <c r="I1156" s="53"/>
    </row>
    <row r="1157" spans="2:9" ht="9.75">
      <c r="B1157" s="53"/>
      <c r="C1157" s="53"/>
      <c r="D1157" s="53"/>
      <c r="E1157" s="53"/>
      <c r="F1157" s="53"/>
      <c r="G1157" s="53"/>
      <c r="H1157" s="53"/>
      <c r="I1157" s="53"/>
    </row>
    <row r="1158" spans="2:9" ht="9.75">
      <c r="B1158" s="53"/>
      <c r="C1158" s="53"/>
      <c r="D1158" s="53"/>
      <c r="E1158" s="53"/>
      <c r="F1158" s="53"/>
      <c r="G1158" s="53"/>
      <c r="H1158" s="53"/>
      <c r="I1158" s="53"/>
    </row>
    <row r="1159" spans="2:9" ht="9.75">
      <c r="B1159" s="53"/>
      <c r="C1159" s="53"/>
      <c r="D1159" s="53"/>
      <c r="E1159" s="53"/>
      <c r="F1159" s="53"/>
      <c r="G1159" s="53"/>
      <c r="H1159" s="53"/>
      <c r="I1159" s="53"/>
    </row>
    <row r="1160" spans="2:9" ht="9.75">
      <c r="B1160" s="53"/>
      <c r="C1160" s="53"/>
      <c r="D1160" s="53"/>
      <c r="E1160" s="53"/>
      <c r="F1160" s="53"/>
      <c r="G1160" s="53"/>
      <c r="H1160" s="53"/>
      <c r="I1160" s="53"/>
    </row>
    <row r="1161" spans="2:9" ht="9.75">
      <c r="B1161" s="53"/>
      <c r="C1161" s="53"/>
      <c r="D1161" s="53"/>
      <c r="E1161" s="53"/>
      <c r="F1161" s="53"/>
      <c r="G1161" s="53"/>
      <c r="H1161" s="53"/>
      <c r="I1161" s="53"/>
    </row>
    <row r="1162" spans="2:9" ht="9.75">
      <c r="B1162" s="53"/>
      <c r="C1162" s="53"/>
      <c r="D1162" s="53"/>
      <c r="E1162" s="53"/>
      <c r="F1162" s="53"/>
      <c r="G1162" s="53"/>
      <c r="H1162" s="53"/>
      <c r="I1162" s="53"/>
    </row>
    <row r="1163" spans="2:9" ht="9.75">
      <c r="B1163" s="53"/>
      <c r="C1163" s="53"/>
      <c r="D1163" s="53"/>
      <c r="E1163" s="53"/>
      <c r="F1163" s="53"/>
      <c r="G1163" s="53"/>
      <c r="H1163" s="53"/>
      <c r="I1163" s="53"/>
    </row>
    <row r="1164" spans="2:9" ht="9.75">
      <c r="B1164" s="53"/>
      <c r="C1164" s="53"/>
      <c r="D1164" s="53"/>
      <c r="E1164" s="53"/>
      <c r="F1164" s="53"/>
      <c r="G1164" s="53"/>
      <c r="H1164" s="53"/>
      <c r="I1164" s="53"/>
    </row>
    <row r="1165" spans="2:9" ht="9.75">
      <c r="B1165" s="53"/>
      <c r="C1165" s="53"/>
      <c r="D1165" s="53"/>
      <c r="E1165" s="53"/>
      <c r="F1165" s="53"/>
      <c r="G1165" s="53"/>
      <c r="H1165" s="53"/>
      <c r="I1165" s="53"/>
    </row>
    <row r="1166" spans="2:9" ht="9.75">
      <c r="B1166" s="53"/>
      <c r="C1166" s="53"/>
      <c r="D1166" s="53"/>
      <c r="E1166" s="53"/>
      <c r="F1166" s="53"/>
      <c r="G1166" s="53"/>
      <c r="H1166" s="53"/>
      <c r="I1166" s="53"/>
    </row>
    <row r="1167" spans="2:9" ht="9.75">
      <c r="B1167" s="53"/>
      <c r="C1167" s="53"/>
      <c r="D1167" s="53"/>
      <c r="E1167" s="53"/>
      <c r="F1167" s="53"/>
      <c r="G1167" s="53"/>
      <c r="H1167" s="53"/>
      <c r="I1167" s="53"/>
    </row>
    <row r="1168" spans="2:9" ht="9.75">
      <c r="B1168" s="53"/>
      <c r="C1168" s="53"/>
      <c r="D1168" s="53"/>
      <c r="E1168" s="53"/>
      <c r="F1168" s="53"/>
      <c r="G1168" s="53"/>
      <c r="H1168" s="53"/>
      <c r="I1168" s="53"/>
    </row>
    <row r="1169" spans="2:9" ht="9.75">
      <c r="B1169" s="53"/>
      <c r="C1169" s="53"/>
      <c r="D1169" s="53"/>
      <c r="E1169" s="53"/>
      <c r="F1169" s="53"/>
      <c r="G1169" s="53"/>
      <c r="H1169" s="53"/>
      <c r="I1169" s="53"/>
    </row>
    <row r="1170" spans="2:9" ht="9.75">
      <c r="B1170" s="53"/>
      <c r="C1170" s="53"/>
      <c r="D1170" s="53"/>
      <c r="E1170" s="53"/>
      <c r="F1170" s="53"/>
      <c r="G1170" s="53"/>
      <c r="H1170" s="53"/>
      <c r="I1170" s="53"/>
    </row>
    <row r="1171" spans="2:9" ht="9.75">
      <c r="B1171" s="53"/>
      <c r="C1171" s="53"/>
      <c r="D1171" s="53"/>
      <c r="E1171" s="53"/>
      <c r="F1171" s="53"/>
      <c r="G1171" s="53"/>
      <c r="H1171" s="53"/>
      <c r="I1171" s="53"/>
    </row>
    <row r="1172" spans="2:9" ht="9.75">
      <c r="B1172" s="53"/>
      <c r="C1172" s="53"/>
      <c r="D1172" s="53"/>
      <c r="E1172" s="53"/>
      <c r="F1172" s="53"/>
      <c r="G1172" s="53"/>
      <c r="H1172" s="53"/>
      <c r="I1172" s="53"/>
    </row>
    <row r="1173" spans="2:9" ht="9.75">
      <c r="B1173" s="53"/>
      <c r="C1173" s="53"/>
      <c r="D1173" s="53"/>
      <c r="E1173" s="53"/>
      <c r="F1173" s="53"/>
      <c r="G1173" s="53"/>
      <c r="H1173" s="53"/>
      <c r="I1173" s="53"/>
    </row>
    <row r="1174" spans="2:9" ht="9.75">
      <c r="B1174" s="53"/>
      <c r="C1174" s="53"/>
      <c r="D1174" s="53"/>
      <c r="E1174" s="53"/>
      <c r="F1174" s="53"/>
      <c r="G1174" s="53"/>
      <c r="H1174" s="53"/>
      <c r="I1174" s="53"/>
    </row>
    <row r="1175" spans="2:9" ht="9.75">
      <c r="B1175" s="53"/>
      <c r="C1175" s="53"/>
      <c r="D1175" s="53"/>
      <c r="E1175" s="53"/>
      <c r="F1175" s="53"/>
      <c r="G1175" s="53"/>
      <c r="H1175" s="53"/>
      <c r="I1175" s="53"/>
    </row>
    <row r="1176" spans="2:9" ht="9.75">
      <c r="B1176" s="53"/>
      <c r="C1176" s="53"/>
      <c r="D1176" s="53"/>
      <c r="E1176" s="53"/>
      <c r="F1176" s="53"/>
      <c r="G1176" s="53"/>
      <c r="H1176" s="53"/>
      <c r="I1176" s="53"/>
    </row>
    <row r="1177" spans="2:9" ht="9.75">
      <c r="B1177" s="53"/>
      <c r="C1177" s="53"/>
      <c r="D1177" s="53"/>
      <c r="E1177" s="53"/>
      <c r="F1177" s="53"/>
      <c r="G1177" s="53"/>
      <c r="H1177" s="53"/>
      <c r="I1177" s="53"/>
    </row>
    <row r="1178" spans="2:9" ht="9.75">
      <c r="B1178" s="53"/>
      <c r="C1178" s="53"/>
      <c r="D1178" s="53"/>
      <c r="E1178" s="53"/>
      <c r="F1178" s="53"/>
      <c r="G1178" s="53"/>
      <c r="H1178" s="53"/>
      <c r="I1178" s="53"/>
    </row>
    <row r="1179" spans="2:9" ht="9.75">
      <c r="B1179" s="53"/>
      <c r="C1179" s="53"/>
      <c r="D1179" s="53"/>
      <c r="E1179" s="53"/>
      <c r="F1179" s="53"/>
      <c r="G1179" s="53"/>
      <c r="H1179" s="53"/>
      <c r="I1179" s="53"/>
    </row>
    <row r="1180" spans="2:9" ht="9.75">
      <c r="B1180" s="53"/>
      <c r="C1180" s="53"/>
      <c r="D1180" s="53"/>
      <c r="E1180" s="53"/>
      <c r="F1180" s="53"/>
      <c r="G1180" s="53"/>
      <c r="H1180" s="53"/>
      <c r="I1180" s="53"/>
    </row>
    <row r="1181" spans="2:9" ht="9.75">
      <c r="B1181" s="53"/>
      <c r="C1181" s="53"/>
      <c r="D1181" s="53"/>
      <c r="E1181" s="53"/>
      <c r="F1181" s="53"/>
      <c r="G1181" s="53"/>
      <c r="H1181" s="53"/>
      <c r="I1181" s="53"/>
    </row>
    <row r="1182" spans="2:9" ht="9.75">
      <c r="B1182" s="53"/>
      <c r="C1182" s="53"/>
      <c r="D1182" s="53"/>
      <c r="E1182" s="53"/>
      <c r="F1182" s="53"/>
      <c r="G1182" s="53"/>
      <c r="H1182" s="53"/>
      <c r="I1182" s="53"/>
    </row>
    <row r="1183" spans="2:9" ht="9.75">
      <c r="B1183" s="53"/>
      <c r="C1183" s="53"/>
      <c r="D1183" s="53"/>
      <c r="E1183" s="53"/>
      <c r="F1183" s="53"/>
      <c r="G1183" s="53"/>
      <c r="H1183" s="53"/>
      <c r="I1183" s="53"/>
    </row>
    <row r="1184" spans="2:9" ht="9.75">
      <c r="B1184" s="53"/>
      <c r="C1184" s="53"/>
      <c r="D1184" s="53"/>
      <c r="E1184" s="53"/>
      <c r="F1184" s="53"/>
      <c r="G1184" s="53"/>
      <c r="H1184" s="53"/>
      <c r="I1184" s="53"/>
    </row>
    <row r="1185" spans="2:9" ht="9.75">
      <c r="B1185" s="53"/>
      <c r="C1185" s="53"/>
      <c r="D1185" s="53"/>
      <c r="E1185" s="53"/>
      <c r="F1185" s="53"/>
      <c r="G1185" s="53"/>
      <c r="H1185" s="53"/>
      <c r="I1185" s="53"/>
    </row>
    <row r="1186" spans="2:9" ht="9.75">
      <c r="B1186" s="53"/>
      <c r="C1186" s="53"/>
      <c r="D1186" s="53"/>
      <c r="E1186" s="53"/>
      <c r="F1186" s="53"/>
      <c r="G1186" s="53"/>
      <c r="H1186" s="53"/>
      <c r="I1186" s="53"/>
    </row>
    <row r="1187" spans="2:9" ht="9.75">
      <c r="B1187" s="53"/>
      <c r="C1187" s="53"/>
      <c r="D1187" s="53"/>
      <c r="E1187" s="53"/>
      <c r="F1187" s="53"/>
      <c r="G1187" s="53"/>
      <c r="H1187" s="53"/>
      <c r="I1187" s="53"/>
    </row>
    <row r="1188" spans="2:9" ht="9.75">
      <c r="B1188" s="53"/>
      <c r="C1188" s="53"/>
      <c r="D1188" s="53"/>
      <c r="E1188" s="53"/>
      <c r="F1188" s="53"/>
      <c r="G1188" s="53"/>
      <c r="H1188" s="53"/>
      <c r="I1188" s="53"/>
    </row>
    <row r="1189" spans="2:9" ht="9.75">
      <c r="B1189" s="53"/>
      <c r="C1189" s="53"/>
      <c r="D1189" s="53"/>
      <c r="E1189" s="53"/>
      <c r="F1189" s="53"/>
      <c r="G1189" s="53"/>
      <c r="H1189" s="53"/>
      <c r="I1189" s="53"/>
    </row>
    <row r="1190" spans="2:9" ht="9.75">
      <c r="B1190" s="53"/>
      <c r="C1190" s="53"/>
      <c r="D1190" s="53"/>
      <c r="E1190" s="53"/>
      <c r="F1190" s="53"/>
      <c r="G1190" s="53"/>
      <c r="H1190" s="53"/>
      <c r="I1190" s="53"/>
    </row>
    <row r="1191" spans="2:9" ht="9.75">
      <c r="B1191" s="53"/>
      <c r="C1191" s="53"/>
      <c r="D1191" s="53"/>
      <c r="E1191" s="53"/>
      <c r="F1191" s="53"/>
      <c r="G1191" s="53"/>
      <c r="H1191" s="53"/>
      <c r="I1191" s="53"/>
    </row>
    <row r="1192" spans="2:9" ht="9.75">
      <c r="B1192" s="53"/>
      <c r="C1192" s="53"/>
      <c r="D1192" s="53"/>
      <c r="E1192" s="53"/>
      <c r="F1192" s="53"/>
      <c r="G1192" s="53"/>
      <c r="H1192" s="53"/>
      <c r="I1192" s="53"/>
    </row>
    <row r="1193" spans="2:9" ht="9.75">
      <c r="B1193" s="53"/>
      <c r="C1193" s="53"/>
      <c r="D1193" s="53"/>
      <c r="E1193" s="53"/>
      <c r="F1193" s="53"/>
      <c r="G1193" s="53"/>
      <c r="H1193" s="53"/>
      <c r="I1193" s="53"/>
    </row>
    <row r="1194" spans="2:9" ht="9.75">
      <c r="B1194" s="53"/>
      <c r="C1194" s="53"/>
      <c r="D1194" s="53"/>
      <c r="E1194" s="53"/>
      <c r="F1194" s="53"/>
      <c r="G1194" s="53"/>
      <c r="H1194" s="53"/>
      <c r="I1194" s="53"/>
    </row>
    <row r="1195" spans="2:9" ht="9.75">
      <c r="B1195" s="53"/>
      <c r="C1195" s="53"/>
      <c r="D1195" s="53"/>
      <c r="E1195" s="53"/>
      <c r="F1195" s="53"/>
      <c r="G1195" s="53"/>
      <c r="H1195" s="53"/>
      <c r="I1195" s="53"/>
    </row>
    <row r="1196" spans="2:9" ht="9.75">
      <c r="B1196" s="53"/>
      <c r="C1196" s="53"/>
      <c r="D1196" s="53"/>
      <c r="E1196" s="53"/>
      <c r="F1196" s="53"/>
      <c r="G1196" s="53"/>
      <c r="H1196" s="53"/>
      <c r="I1196" s="53"/>
    </row>
    <row r="1197" spans="2:9" ht="9.75">
      <c r="B1197" s="53"/>
      <c r="C1197" s="53"/>
      <c r="D1197" s="53"/>
      <c r="E1197" s="53"/>
      <c r="F1197" s="53"/>
      <c r="G1197" s="53"/>
      <c r="H1197" s="53"/>
      <c r="I1197" s="53"/>
    </row>
    <row r="1198" spans="2:9" ht="9.75">
      <c r="B1198" s="53"/>
      <c r="C1198" s="53"/>
      <c r="D1198" s="53"/>
      <c r="E1198" s="53"/>
      <c r="F1198" s="53"/>
      <c r="G1198" s="53"/>
      <c r="H1198" s="53"/>
      <c r="I1198" s="53"/>
    </row>
    <row r="1199" spans="2:9" ht="9.75">
      <c r="B1199" s="53"/>
      <c r="C1199" s="53"/>
      <c r="D1199" s="53"/>
      <c r="E1199" s="53"/>
      <c r="F1199" s="53"/>
      <c r="G1199" s="53"/>
      <c r="H1199" s="53"/>
      <c r="I1199" s="53"/>
    </row>
    <row r="1200" spans="2:9" ht="9.75">
      <c r="B1200" s="53"/>
      <c r="C1200" s="53"/>
      <c r="D1200" s="53"/>
      <c r="E1200" s="53"/>
      <c r="F1200" s="53"/>
      <c r="G1200" s="53"/>
      <c r="H1200" s="53"/>
      <c r="I1200" s="53"/>
    </row>
    <row r="1201" spans="2:9" ht="9.75">
      <c r="B1201" s="53"/>
      <c r="C1201" s="53"/>
      <c r="D1201" s="53"/>
      <c r="E1201" s="53"/>
      <c r="F1201" s="53"/>
      <c r="G1201" s="53"/>
      <c r="H1201" s="53"/>
      <c r="I1201" s="53"/>
    </row>
    <row r="1202" spans="2:9" ht="9.75">
      <c r="B1202" s="53"/>
      <c r="C1202" s="53"/>
      <c r="D1202" s="53"/>
      <c r="E1202" s="53"/>
      <c r="F1202" s="53"/>
      <c r="G1202" s="53"/>
      <c r="H1202" s="53"/>
      <c r="I1202" s="53"/>
    </row>
    <row r="1203" spans="2:9" ht="9.75">
      <c r="B1203" s="53"/>
      <c r="C1203" s="53"/>
      <c r="D1203" s="53"/>
      <c r="E1203" s="53"/>
      <c r="F1203" s="53"/>
      <c r="G1203" s="53"/>
      <c r="H1203" s="53"/>
      <c r="I1203" s="53"/>
    </row>
    <row r="1204" spans="2:9" ht="9.75">
      <c r="B1204" s="53"/>
      <c r="C1204" s="53"/>
      <c r="D1204" s="53"/>
      <c r="E1204" s="53"/>
      <c r="F1204" s="53"/>
      <c r="G1204" s="53"/>
      <c r="H1204" s="53"/>
      <c r="I1204" s="53"/>
    </row>
    <row r="1205" spans="2:9" ht="9.75">
      <c r="B1205" s="53"/>
      <c r="C1205" s="53"/>
      <c r="D1205" s="53"/>
      <c r="E1205" s="53"/>
      <c r="F1205" s="53"/>
      <c r="G1205" s="53"/>
      <c r="H1205" s="53"/>
      <c r="I1205" s="53"/>
    </row>
    <row r="1206" spans="2:9" ht="9.75">
      <c r="B1206" s="53"/>
      <c r="C1206" s="53"/>
      <c r="D1206" s="53"/>
      <c r="E1206" s="53"/>
      <c r="F1206" s="53"/>
      <c r="G1206" s="53"/>
      <c r="H1206" s="53"/>
      <c r="I1206" s="53"/>
    </row>
    <row r="1207" spans="2:9" ht="9.75">
      <c r="B1207" s="53"/>
      <c r="C1207" s="53"/>
      <c r="D1207" s="53"/>
      <c r="E1207" s="53"/>
      <c r="F1207" s="53"/>
      <c r="G1207" s="53"/>
      <c r="H1207" s="53"/>
      <c r="I1207" s="53"/>
    </row>
    <row r="1208" spans="2:9" ht="9.75">
      <c r="B1208" s="53"/>
      <c r="C1208" s="53"/>
      <c r="D1208" s="53"/>
      <c r="E1208" s="53"/>
      <c r="F1208" s="53"/>
      <c r="G1208" s="53"/>
      <c r="H1208" s="53"/>
      <c r="I1208" s="53"/>
    </row>
    <row r="1209" spans="2:9" ht="9.75">
      <c r="B1209" s="53"/>
      <c r="C1209" s="53"/>
      <c r="D1209" s="53"/>
      <c r="E1209" s="53"/>
      <c r="F1209" s="53"/>
      <c r="G1209" s="53"/>
      <c r="H1209" s="53"/>
      <c r="I1209" s="53"/>
    </row>
    <row r="1210" spans="2:9" ht="9.75">
      <c r="B1210" s="53"/>
      <c r="C1210" s="53"/>
      <c r="D1210" s="53"/>
      <c r="E1210" s="53"/>
      <c r="F1210" s="53"/>
      <c r="G1210" s="53"/>
      <c r="H1210" s="53"/>
      <c r="I1210" s="53"/>
    </row>
    <row r="1211" spans="2:9" ht="9.75">
      <c r="B1211" s="53"/>
      <c r="C1211" s="53"/>
      <c r="D1211" s="53"/>
      <c r="E1211" s="53"/>
      <c r="F1211" s="53"/>
      <c r="G1211" s="53"/>
      <c r="H1211" s="53"/>
      <c r="I1211" s="53"/>
    </row>
    <row r="1212" spans="2:9" ht="9.75">
      <c r="B1212" s="53"/>
      <c r="C1212" s="53"/>
      <c r="D1212" s="53"/>
      <c r="E1212" s="53"/>
      <c r="F1212" s="53"/>
      <c r="G1212" s="53"/>
      <c r="H1212" s="53"/>
      <c r="I1212" s="53"/>
    </row>
    <row r="1213" spans="2:9" ht="9.75">
      <c r="B1213" s="53"/>
      <c r="C1213" s="53"/>
      <c r="D1213" s="53"/>
      <c r="E1213" s="53"/>
      <c r="F1213" s="53"/>
      <c r="G1213" s="53"/>
      <c r="H1213" s="53"/>
      <c r="I1213" s="53"/>
    </row>
    <row r="1214" spans="2:9" ht="9.75">
      <c r="B1214" s="53"/>
      <c r="C1214" s="53"/>
      <c r="D1214" s="53"/>
      <c r="E1214" s="53"/>
      <c r="F1214" s="53"/>
      <c r="G1214" s="53"/>
      <c r="H1214" s="53"/>
      <c r="I1214" s="53"/>
    </row>
    <row r="1215" spans="2:9" ht="9.75">
      <c r="B1215" s="53"/>
      <c r="C1215" s="53"/>
      <c r="D1215" s="53"/>
      <c r="E1215" s="53"/>
      <c r="F1215" s="53"/>
      <c r="G1215" s="53"/>
      <c r="H1215" s="53"/>
      <c r="I1215" s="53"/>
    </row>
    <row r="1216" spans="2:9" ht="9.75">
      <c r="B1216" s="53"/>
      <c r="C1216" s="53"/>
      <c r="D1216" s="53"/>
      <c r="E1216" s="53"/>
      <c r="F1216" s="53"/>
      <c r="G1216" s="53"/>
      <c r="H1216" s="53"/>
      <c r="I1216" s="53"/>
    </row>
    <row r="1217" spans="2:9" ht="9.75">
      <c r="B1217" s="53"/>
      <c r="C1217" s="53"/>
      <c r="D1217" s="53"/>
      <c r="E1217" s="53"/>
      <c r="F1217" s="53"/>
      <c r="G1217" s="53"/>
      <c r="H1217" s="53"/>
      <c r="I1217" s="53"/>
    </row>
    <row r="1218" spans="2:9" ht="9.75">
      <c r="B1218" s="53"/>
      <c r="C1218" s="53"/>
      <c r="D1218" s="53"/>
      <c r="E1218" s="53"/>
      <c r="F1218" s="53"/>
      <c r="G1218" s="53"/>
      <c r="H1218" s="53"/>
      <c r="I1218" s="53"/>
    </row>
    <row r="1219" spans="2:9" ht="9.75">
      <c r="B1219" s="53"/>
      <c r="C1219" s="53"/>
      <c r="D1219" s="53"/>
      <c r="E1219" s="53"/>
      <c r="F1219" s="53"/>
      <c r="G1219" s="53"/>
      <c r="H1219" s="53"/>
      <c r="I1219" s="53"/>
    </row>
    <row r="1220" spans="2:9" ht="9.75">
      <c r="B1220" s="53"/>
      <c r="C1220" s="53"/>
      <c r="D1220" s="53"/>
      <c r="E1220" s="53"/>
      <c r="F1220" s="53"/>
      <c r="G1220" s="53"/>
      <c r="H1220" s="53"/>
      <c r="I1220" s="53"/>
    </row>
    <row r="1221" spans="2:9" ht="9.75">
      <c r="B1221" s="53"/>
      <c r="C1221" s="53"/>
      <c r="D1221" s="53"/>
      <c r="E1221" s="53"/>
      <c r="F1221" s="53"/>
      <c r="G1221" s="53"/>
      <c r="H1221" s="53"/>
      <c r="I1221" s="53"/>
    </row>
    <row r="1222" spans="2:9" ht="9.75">
      <c r="B1222" s="53"/>
      <c r="C1222" s="53"/>
      <c r="D1222" s="53"/>
      <c r="E1222" s="53"/>
      <c r="F1222" s="53"/>
      <c r="G1222" s="53"/>
      <c r="H1222" s="53"/>
      <c r="I1222" s="53"/>
    </row>
    <row r="1223" spans="2:9" ht="9.75">
      <c r="B1223" s="53"/>
      <c r="C1223" s="53"/>
      <c r="D1223" s="53"/>
      <c r="E1223" s="53"/>
      <c r="F1223" s="53"/>
      <c r="G1223" s="53"/>
      <c r="H1223" s="53"/>
      <c r="I1223" s="53"/>
    </row>
    <row r="1224" spans="2:9" ht="9.75">
      <c r="B1224" s="53"/>
      <c r="C1224" s="53"/>
      <c r="D1224" s="53"/>
      <c r="E1224" s="53"/>
      <c r="F1224" s="53"/>
      <c r="G1224" s="53"/>
      <c r="H1224" s="53"/>
      <c r="I1224" s="53"/>
    </row>
    <row r="1225" spans="2:9" ht="9.75">
      <c r="B1225" s="53"/>
      <c r="C1225" s="53"/>
      <c r="D1225" s="53"/>
      <c r="E1225" s="53"/>
      <c r="F1225" s="53"/>
      <c r="G1225" s="53"/>
      <c r="H1225" s="53"/>
      <c r="I1225" s="53"/>
    </row>
    <row r="1226" spans="2:9" ht="9.75">
      <c r="B1226" s="53"/>
      <c r="C1226" s="53"/>
      <c r="D1226" s="53"/>
      <c r="E1226" s="53"/>
      <c r="F1226" s="53"/>
      <c r="G1226" s="53"/>
      <c r="H1226" s="53"/>
      <c r="I1226" s="53"/>
    </row>
    <row r="1227" spans="2:9" ht="9.75">
      <c r="B1227" s="53"/>
      <c r="C1227" s="53"/>
      <c r="D1227" s="53"/>
      <c r="E1227" s="53"/>
      <c r="F1227" s="53"/>
      <c r="G1227" s="53"/>
      <c r="H1227" s="53"/>
      <c r="I1227" s="53"/>
    </row>
    <row r="1228" spans="2:9" ht="9.75">
      <c r="B1228" s="53"/>
      <c r="C1228" s="53"/>
      <c r="D1228" s="53"/>
      <c r="E1228" s="53"/>
      <c r="F1228" s="53"/>
      <c r="G1228" s="53"/>
      <c r="H1228" s="53"/>
      <c r="I1228" s="53"/>
    </row>
    <row r="1229" spans="2:9" ht="9.75">
      <c r="B1229" s="53"/>
      <c r="C1229" s="53"/>
      <c r="D1229" s="53"/>
      <c r="E1229" s="53"/>
      <c r="F1229" s="53"/>
      <c r="G1229" s="53"/>
      <c r="H1229" s="53"/>
      <c r="I1229" s="53"/>
    </row>
    <row r="1230" spans="2:9" ht="9.75">
      <c r="B1230" s="53"/>
      <c r="C1230" s="53"/>
      <c r="D1230" s="53"/>
      <c r="E1230" s="53"/>
      <c r="F1230" s="53"/>
      <c r="G1230" s="53"/>
      <c r="H1230" s="53"/>
      <c r="I1230" s="53"/>
    </row>
    <row r="1231" spans="2:9" ht="9.75">
      <c r="B1231" s="53"/>
      <c r="C1231" s="53"/>
      <c r="D1231" s="53"/>
      <c r="E1231" s="53"/>
      <c r="F1231" s="53"/>
      <c r="G1231" s="53"/>
      <c r="H1231" s="53"/>
      <c r="I1231" s="53"/>
    </row>
    <row r="1232" spans="2:9" ht="9.75">
      <c r="B1232" s="53"/>
      <c r="C1232" s="53"/>
      <c r="D1232" s="53"/>
      <c r="E1232" s="53"/>
      <c r="F1232" s="53"/>
      <c r="G1232" s="53"/>
      <c r="H1232" s="53"/>
      <c r="I1232" s="53"/>
    </row>
    <row r="1233" spans="2:9" ht="9.75">
      <c r="B1233" s="53"/>
      <c r="C1233" s="53"/>
      <c r="D1233" s="53"/>
      <c r="E1233" s="53"/>
      <c r="F1233" s="53"/>
      <c r="G1233" s="53"/>
      <c r="H1233" s="53"/>
      <c r="I1233" s="53"/>
    </row>
    <row r="1234" spans="2:9" ht="9.75">
      <c r="B1234" s="53"/>
      <c r="C1234" s="53"/>
      <c r="D1234" s="53"/>
      <c r="E1234" s="53"/>
      <c r="F1234" s="53"/>
      <c r="G1234" s="53"/>
      <c r="H1234" s="53"/>
      <c r="I1234" s="53"/>
    </row>
    <row r="1235" spans="2:9" ht="9.75">
      <c r="B1235" s="53"/>
      <c r="C1235" s="53"/>
      <c r="D1235" s="53"/>
      <c r="E1235" s="53"/>
      <c r="F1235" s="53"/>
      <c r="G1235" s="53"/>
      <c r="H1235" s="53"/>
      <c r="I1235" s="53"/>
    </row>
    <row r="1236" spans="2:9" ht="9.75">
      <c r="B1236" s="53"/>
      <c r="C1236" s="53"/>
      <c r="D1236" s="53"/>
      <c r="E1236" s="53"/>
      <c r="F1236" s="53"/>
      <c r="G1236" s="53"/>
      <c r="H1236" s="53"/>
      <c r="I1236" s="53"/>
    </row>
    <row r="1237" spans="2:9" ht="9.75">
      <c r="B1237" s="53"/>
      <c r="C1237" s="53"/>
      <c r="D1237" s="53"/>
      <c r="E1237" s="53"/>
      <c r="F1237" s="53"/>
      <c r="G1237" s="53"/>
      <c r="H1237" s="53"/>
      <c r="I1237" s="53"/>
    </row>
    <row r="1238" spans="2:9" ht="9.75">
      <c r="B1238" s="53"/>
      <c r="C1238" s="53"/>
      <c r="D1238" s="53"/>
      <c r="E1238" s="53"/>
      <c r="F1238" s="53"/>
      <c r="G1238" s="53"/>
      <c r="H1238" s="53"/>
      <c r="I1238" s="53"/>
    </row>
    <row r="1239" spans="2:9" ht="9.75">
      <c r="B1239" s="53"/>
      <c r="C1239" s="53"/>
      <c r="D1239" s="53"/>
      <c r="E1239" s="53"/>
      <c r="F1239" s="53"/>
      <c r="G1239" s="53"/>
      <c r="H1239" s="53"/>
      <c r="I1239" s="53"/>
    </row>
    <row r="1240" spans="2:9" ht="9.75">
      <c r="B1240" s="53"/>
      <c r="C1240" s="53"/>
      <c r="D1240" s="53"/>
      <c r="E1240" s="53"/>
      <c r="F1240" s="53"/>
      <c r="G1240" s="53"/>
      <c r="H1240" s="53"/>
      <c r="I1240" s="53"/>
    </row>
    <row r="1241" spans="2:9" ht="9.75">
      <c r="B1241" s="53"/>
      <c r="C1241" s="53"/>
      <c r="D1241" s="53"/>
      <c r="E1241" s="53"/>
      <c r="F1241" s="53"/>
      <c r="G1241" s="53"/>
      <c r="H1241" s="53"/>
      <c r="I1241" s="53"/>
    </row>
    <row r="1242" spans="2:9" ht="9.75">
      <c r="B1242" s="53"/>
      <c r="C1242" s="53"/>
      <c r="D1242" s="53"/>
      <c r="E1242" s="53"/>
      <c r="F1242" s="53"/>
      <c r="G1242" s="53"/>
      <c r="H1242" s="53"/>
      <c r="I1242" s="53"/>
    </row>
    <row r="1243" spans="2:9" ht="9.75">
      <c r="B1243" s="53"/>
      <c r="C1243" s="53"/>
      <c r="D1243" s="53"/>
      <c r="E1243" s="53"/>
      <c r="F1243" s="53"/>
      <c r="G1243" s="53"/>
      <c r="H1243" s="53"/>
      <c r="I1243" s="53"/>
    </row>
    <row r="1244" spans="2:9" ht="9.75">
      <c r="B1244" s="53"/>
      <c r="C1244" s="53"/>
      <c r="D1244" s="53"/>
      <c r="E1244" s="53"/>
      <c r="F1244" s="53"/>
      <c r="G1244" s="53"/>
      <c r="H1244" s="53"/>
      <c r="I1244" s="53"/>
    </row>
    <row r="1245" spans="2:9" ht="9.75">
      <c r="B1245" s="53"/>
      <c r="C1245" s="53"/>
      <c r="D1245" s="53"/>
      <c r="E1245" s="53"/>
      <c r="F1245" s="53"/>
      <c r="G1245" s="53"/>
      <c r="H1245" s="53"/>
      <c r="I1245" s="53"/>
    </row>
    <row r="1246" spans="2:9" ht="9.75">
      <c r="B1246" s="53"/>
      <c r="C1246" s="53"/>
      <c r="D1246" s="53"/>
      <c r="E1246" s="53"/>
      <c r="F1246" s="53"/>
      <c r="G1246" s="53"/>
      <c r="H1246" s="53"/>
      <c r="I1246" s="53"/>
    </row>
    <row r="1247" spans="2:9" ht="9.75">
      <c r="B1247" s="53"/>
      <c r="C1247" s="53"/>
      <c r="D1247" s="53"/>
      <c r="E1247" s="53"/>
      <c r="F1247" s="53"/>
      <c r="G1247" s="53"/>
      <c r="H1247" s="53"/>
      <c r="I1247" s="53"/>
    </row>
    <row r="1248" spans="2:9" ht="9.75">
      <c r="B1248" s="53"/>
      <c r="C1248" s="53"/>
      <c r="D1248" s="53"/>
      <c r="E1248" s="53"/>
      <c r="F1248" s="53"/>
      <c r="G1248" s="53"/>
      <c r="H1248" s="53"/>
      <c r="I1248" s="53"/>
    </row>
    <row r="1249" spans="2:9" ht="9.75">
      <c r="B1249" s="53"/>
      <c r="C1249" s="53"/>
      <c r="D1249" s="53"/>
      <c r="E1249" s="53"/>
      <c r="F1249" s="53"/>
      <c r="G1249" s="53"/>
      <c r="H1249" s="53"/>
      <c r="I1249" s="53"/>
    </row>
    <row r="1250" spans="2:9" ht="9.75">
      <c r="B1250" s="53"/>
      <c r="C1250" s="53"/>
      <c r="D1250" s="53"/>
      <c r="E1250" s="53"/>
      <c r="F1250" s="53"/>
      <c r="G1250" s="53"/>
      <c r="H1250" s="53"/>
      <c r="I1250" s="53"/>
    </row>
    <row r="1251" spans="2:9" ht="9.75">
      <c r="B1251" s="53"/>
      <c r="C1251" s="53"/>
      <c r="D1251" s="53"/>
      <c r="E1251" s="53"/>
      <c r="F1251" s="53"/>
      <c r="G1251" s="53"/>
      <c r="H1251" s="53"/>
      <c r="I1251" s="53"/>
    </row>
    <row r="1252" spans="2:9" ht="9.75">
      <c r="B1252" s="53"/>
      <c r="C1252" s="53"/>
      <c r="D1252" s="53"/>
      <c r="E1252" s="53"/>
      <c r="F1252" s="53"/>
      <c r="G1252" s="53"/>
      <c r="H1252" s="53"/>
      <c r="I1252" s="53"/>
    </row>
    <row r="1253" spans="2:9" ht="9.75">
      <c r="B1253" s="53"/>
      <c r="C1253" s="53"/>
      <c r="D1253" s="53"/>
      <c r="E1253" s="53"/>
      <c r="F1253" s="53"/>
      <c r="G1253" s="53"/>
      <c r="H1253" s="53"/>
      <c r="I1253" s="53"/>
    </row>
    <row r="1254" spans="2:9" ht="9.75">
      <c r="B1254" s="53"/>
      <c r="C1254" s="53"/>
      <c r="D1254" s="53"/>
      <c r="E1254" s="53"/>
      <c r="F1254" s="53"/>
      <c r="G1254" s="53"/>
      <c r="H1254" s="53"/>
      <c r="I1254" s="53"/>
    </row>
    <row r="1255" spans="2:9" ht="9.75">
      <c r="B1255" s="53"/>
      <c r="C1255" s="53"/>
      <c r="D1255" s="53"/>
      <c r="E1255" s="53"/>
      <c r="F1255" s="53"/>
      <c r="G1255" s="53"/>
      <c r="H1255" s="53"/>
      <c r="I1255" s="53"/>
    </row>
    <row r="1256" spans="2:9" ht="9.75">
      <c r="B1256" s="53"/>
      <c r="C1256" s="53"/>
      <c r="D1256" s="53"/>
      <c r="E1256" s="53"/>
      <c r="F1256" s="53"/>
      <c r="G1256" s="53"/>
      <c r="H1256" s="53"/>
      <c r="I1256" s="53"/>
    </row>
    <row r="1257" spans="2:9" ht="9.75">
      <c r="B1257" s="53"/>
      <c r="C1257" s="53"/>
      <c r="D1257" s="53"/>
      <c r="E1257" s="53"/>
      <c r="F1257" s="53"/>
      <c r="G1257" s="53"/>
      <c r="H1257" s="53"/>
      <c r="I1257" s="53"/>
    </row>
    <row r="1258" spans="2:9" ht="9.75">
      <c r="B1258" s="53"/>
      <c r="C1258" s="53"/>
      <c r="D1258" s="53"/>
      <c r="E1258" s="53"/>
      <c r="F1258" s="53"/>
      <c r="G1258" s="53"/>
      <c r="H1258" s="53"/>
      <c r="I1258" s="53"/>
    </row>
    <row r="1259" spans="2:9" ht="9.75">
      <c r="B1259" s="53"/>
      <c r="C1259" s="53"/>
      <c r="D1259" s="53"/>
      <c r="E1259" s="53"/>
      <c r="F1259" s="53"/>
      <c r="G1259" s="53"/>
      <c r="H1259" s="53"/>
      <c r="I1259" s="53"/>
    </row>
    <row r="1260" spans="2:9" ht="9.75">
      <c r="B1260" s="53"/>
      <c r="C1260" s="53"/>
      <c r="D1260" s="53"/>
      <c r="E1260" s="53"/>
      <c r="F1260" s="53"/>
      <c r="G1260" s="53"/>
      <c r="H1260" s="53"/>
      <c r="I1260" s="53"/>
    </row>
    <row r="1261" spans="2:9" ht="9.75">
      <c r="B1261" s="53"/>
      <c r="C1261" s="53"/>
      <c r="D1261" s="53"/>
      <c r="E1261" s="53"/>
      <c r="F1261" s="53"/>
      <c r="G1261" s="53"/>
      <c r="H1261" s="53"/>
      <c r="I1261" s="53"/>
    </row>
    <row r="1262" spans="2:9" ht="9.75">
      <c r="B1262" s="53"/>
      <c r="C1262" s="53"/>
      <c r="D1262" s="53"/>
      <c r="E1262" s="53"/>
      <c r="F1262" s="53"/>
      <c r="G1262" s="53"/>
      <c r="H1262" s="53"/>
      <c r="I1262" s="53"/>
    </row>
    <row r="1263" spans="2:9" ht="9.75">
      <c r="B1263" s="53"/>
      <c r="C1263" s="53"/>
      <c r="D1263" s="53"/>
      <c r="E1263" s="53"/>
      <c r="F1263" s="53"/>
      <c r="G1263" s="53"/>
      <c r="H1263" s="53"/>
      <c r="I1263" s="53"/>
    </row>
    <row r="1264" spans="2:9" ht="9.75">
      <c r="B1264" s="53"/>
      <c r="C1264" s="53"/>
      <c r="D1264" s="53"/>
      <c r="E1264" s="53"/>
      <c r="F1264" s="53"/>
      <c r="G1264" s="53"/>
      <c r="H1264" s="53"/>
      <c r="I1264" s="53"/>
    </row>
    <row r="1265" spans="2:9" ht="9.75">
      <c r="B1265" s="53"/>
      <c r="C1265" s="53"/>
      <c r="D1265" s="53"/>
      <c r="E1265" s="53"/>
      <c r="F1265" s="53"/>
      <c r="G1265" s="53"/>
      <c r="H1265" s="53"/>
      <c r="I1265" s="53"/>
    </row>
    <row r="1266" spans="2:9" ht="9.75">
      <c r="B1266" s="53"/>
      <c r="C1266" s="53"/>
      <c r="D1266" s="53"/>
      <c r="E1266" s="53"/>
      <c r="F1266" s="53"/>
      <c r="G1266" s="53"/>
      <c r="H1266" s="53"/>
      <c r="I1266" s="53"/>
    </row>
    <row r="1267" spans="2:9" ht="9.75">
      <c r="B1267" s="53"/>
      <c r="C1267" s="53"/>
      <c r="D1267" s="53"/>
      <c r="E1267" s="53"/>
      <c r="F1267" s="53"/>
      <c r="G1267" s="53"/>
      <c r="H1267" s="53"/>
      <c r="I1267" s="53"/>
    </row>
    <row r="1268" spans="2:9" ht="9.75">
      <c r="B1268" s="53"/>
      <c r="C1268" s="53"/>
      <c r="D1268" s="53"/>
      <c r="E1268" s="53"/>
      <c r="F1268" s="53"/>
      <c r="G1268" s="53"/>
      <c r="H1268" s="53"/>
      <c r="I1268" s="53"/>
    </row>
    <row r="1269" spans="2:9" ht="9.75">
      <c r="B1269" s="53"/>
      <c r="C1269" s="53"/>
      <c r="D1269" s="53"/>
      <c r="E1269" s="53"/>
      <c r="F1269" s="53"/>
      <c r="G1269" s="53"/>
      <c r="H1269" s="53"/>
      <c r="I1269" s="53"/>
    </row>
    <row r="1270" spans="2:9" ht="9.75">
      <c r="B1270" s="53"/>
      <c r="C1270" s="53"/>
      <c r="D1270" s="53"/>
      <c r="E1270" s="53"/>
      <c r="F1270" s="53"/>
      <c r="G1270" s="53"/>
      <c r="H1270" s="53"/>
      <c r="I1270" s="53"/>
    </row>
    <row r="1271" spans="2:9" ht="9.75">
      <c r="B1271" s="53"/>
      <c r="C1271" s="53"/>
      <c r="D1271" s="53"/>
      <c r="E1271" s="53"/>
      <c r="F1271" s="53"/>
      <c r="G1271" s="53"/>
      <c r="H1271" s="53"/>
      <c r="I1271" s="53"/>
    </row>
    <row r="1272" spans="2:9" ht="9.75">
      <c r="B1272" s="53"/>
      <c r="C1272" s="53"/>
      <c r="D1272" s="53"/>
      <c r="E1272" s="53"/>
      <c r="F1272" s="53"/>
      <c r="G1272" s="53"/>
      <c r="H1272" s="53"/>
      <c r="I1272" s="53"/>
    </row>
    <row r="1273" spans="2:9" ht="9.75">
      <c r="B1273" s="53"/>
      <c r="C1273" s="53"/>
      <c r="D1273" s="53"/>
      <c r="E1273" s="53"/>
      <c r="F1273" s="53"/>
      <c r="G1273" s="53"/>
      <c r="H1273" s="53"/>
      <c r="I1273" s="53"/>
    </row>
    <row r="1274" spans="2:9" ht="9.75">
      <c r="B1274" s="53"/>
      <c r="C1274" s="53"/>
      <c r="D1274" s="53"/>
      <c r="E1274" s="53"/>
      <c r="F1274" s="53"/>
      <c r="G1274" s="53"/>
      <c r="H1274" s="53"/>
      <c r="I1274" s="53"/>
    </row>
    <row r="1275" spans="2:9" ht="9.75">
      <c r="B1275" s="53"/>
      <c r="C1275" s="53"/>
      <c r="D1275" s="53"/>
      <c r="E1275" s="53"/>
      <c r="F1275" s="53"/>
      <c r="G1275" s="53"/>
      <c r="H1275" s="53"/>
      <c r="I1275" s="53"/>
    </row>
    <row r="1276" spans="2:9" ht="9.75">
      <c r="B1276" s="53"/>
      <c r="C1276" s="53"/>
      <c r="D1276" s="53"/>
      <c r="E1276" s="53"/>
      <c r="F1276" s="53"/>
      <c r="G1276" s="53"/>
      <c r="H1276" s="53"/>
      <c r="I1276" s="53"/>
    </row>
    <row r="1277" spans="2:9" ht="9.75">
      <c r="B1277" s="53"/>
      <c r="C1277" s="53"/>
      <c r="D1277" s="53"/>
      <c r="E1277" s="53"/>
      <c r="F1277" s="53"/>
      <c r="G1277" s="53"/>
      <c r="H1277" s="53"/>
      <c r="I1277" s="53"/>
    </row>
    <row r="1278" spans="2:9" ht="9.75">
      <c r="B1278" s="53"/>
      <c r="C1278" s="53"/>
      <c r="D1278" s="53"/>
      <c r="E1278" s="53"/>
      <c r="F1278" s="53"/>
      <c r="G1278" s="53"/>
      <c r="H1278" s="53"/>
      <c r="I1278" s="53"/>
    </row>
    <row r="1279" spans="2:9" ht="9.75">
      <c r="B1279" s="53"/>
      <c r="C1279" s="53"/>
      <c r="D1279" s="53"/>
      <c r="E1279" s="53"/>
      <c r="F1279" s="53"/>
      <c r="G1279" s="53"/>
      <c r="H1279" s="53"/>
      <c r="I1279" s="53"/>
    </row>
    <row r="1280" spans="2:9" ht="9.75">
      <c r="B1280" s="53"/>
      <c r="C1280" s="53"/>
      <c r="D1280" s="53"/>
      <c r="E1280" s="53"/>
      <c r="F1280" s="53"/>
      <c r="G1280" s="53"/>
      <c r="H1280" s="53"/>
      <c r="I1280" s="53"/>
    </row>
    <row r="1281" spans="2:9" ht="9.75">
      <c r="B1281" s="53"/>
      <c r="C1281" s="53"/>
      <c r="D1281" s="53"/>
      <c r="E1281" s="53"/>
      <c r="F1281" s="53"/>
      <c r="G1281" s="53"/>
      <c r="H1281" s="53"/>
      <c r="I1281" s="53"/>
    </row>
    <row r="1282" spans="2:9" ht="9.75">
      <c r="B1282" s="53"/>
      <c r="C1282" s="53"/>
      <c r="D1282" s="53"/>
      <c r="E1282" s="53"/>
      <c r="F1282" s="53"/>
      <c r="G1282" s="53"/>
      <c r="H1282" s="53"/>
      <c r="I1282" s="53"/>
    </row>
    <row r="1283" spans="2:9" ht="9.75">
      <c r="B1283" s="53"/>
      <c r="C1283" s="53"/>
      <c r="D1283" s="53"/>
      <c r="E1283" s="53"/>
      <c r="F1283" s="53"/>
      <c r="G1283" s="53"/>
      <c r="H1283" s="53"/>
      <c r="I1283" s="53"/>
    </row>
    <row r="1284" spans="2:9" ht="9.75">
      <c r="B1284" s="53"/>
      <c r="C1284" s="53"/>
      <c r="D1284" s="53"/>
      <c r="E1284" s="53"/>
      <c r="F1284" s="53"/>
      <c r="G1284" s="53"/>
      <c r="H1284" s="53"/>
      <c r="I1284" s="53"/>
    </row>
    <row r="1285" spans="2:9" ht="9.75">
      <c r="B1285" s="53"/>
      <c r="C1285" s="53"/>
      <c r="D1285" s="53"/>
      <c r="E1285" s="53"/>
      <c r="F1285" s="53"/>
      <c r="G1285" s="53"/>
      <c r="H1285" s="53"/>
      <c r="I1285" s="53"/>
    </row>
    <row r="1286" spans="2:9" ht="9.75">
      <c r="B1286" s="53"/>
      <c r="C1286" s="53"/>
      <c r="D1286" s="53"/>
      <c r="E1286" s="53"/>
      <c r="F1286" s="53"/>
      <c r="G1286" s="53"/>
      <c r="H1286" s="53"/>
      <c r="I1286" s="53"/>
    </row>
    <row r="1287" spans="2:9" ht="9.75">
      <c r="B1287" s="53"/>
      <c r="C1287" s="53"/>
      <c r="D1287" s="53"/>
      <c r="E1287" s="53"/>
      <c r="F1287" s="53"/>
      <c r="G1287" s="53"/>
      <c r="H1287" s="53"/>
      <c r="I1287" s="53"/>
    </row>
    <row r="1288" spans="2:9" ht="9.75">
      <c r="B1288" s="53"/>
      <c r="C1288" s="53"/>
      <c r="D1288" s="53"/>
      <c r="E1288" s="53"/>
      <c r="F1288" s="53"/>
      <c r="G1288" s="53"/>
      <c r="H1288" s="53"/>
      <c r="I1288" s="53"/>
    </row>
    <row r="1289" spans="2:9" ht="9.75">
      <c r="B1289" s="53"/>
      <c r="C1289" s="53"/>
      <c r="D1289" s="53"/>
      <c r="E1289" s="53"/>
      <c r="F1289" s="53"/>
      <c r="G1289" s="53"/>
      <c r="H1289" s="53"/>
      <c r="I1289" s="53"/>
    </row>
    <row r="1290" spans="2:9" ht="9.75">
      <c r="B1290" s="53"/>
      <c r="C1290" s="53"/>
      <c r="D1290" s="53"/>
      <c r="E1290" s="53"/>
      <c r="F1290" s="53"/>
      <c r="G1290" s="53"/>
      <c r="H1290" s="53"/>
      <c r="I1290" s="53"/>
    </row>
    <row r="1291" spans="2:9" ht="9.75">
      <c r="B1291" s="53"/>
      <c r="C1291" s="53"/>
      <c r="D1291" s="53"/>
      <c r="E1291" s="53"/>
      <c r="F1291" s="53"/>
      <c r="G1291" s="53"/>
      <c r="H1291" s="53"/>
      <c r="I1291" s="53"/>
    </row>
    <row r="1292" spans="2:9" ht="9.75">
      <c r="B1292" s="53"/>
      <c r="C1292" s="53"/>
      <c r="D1292" s="53"/>
      <c r="E1292" s="53"/>
      <c r="F1292" s="53"/>
      <c r="G1292" s="53"/>
      <c r="H1292" s="53"/>
      <c r="I1292" s="53"/>
    </row>
    <row r="1293" spans="2:9" ht="9.75">
      <c r="B1293" s="53"/>
      <c r="C1293" s="53"/>
      <c r="D1293" s="53"/>
      <c r="E1293" s="53"/>
      <c r="F1293" s="53"/>
      <c r="G1293" s="53"/>
      <c r="H1293" s="53"/>
      <c r="I1293" s="53"/>
    </row>
    <row r="1294" spans="2:9" ht="9.75">
      <c r="B1294" s="53"/>
      <c r="C1294" s="53"/>
      <c r="D1294" s="53"/>
      <c r="E1294" s="53"/>
      <c r="F1294" s="53"/>
      <c r="G1294" s="53"/>
      <c r="H1294" s="53"/>
      <c r="I1294" s="53"/>
    </row>
    <row r="1295" spans="2:9" ht="9.75">
      <c r="B1295" s="53"/>
      <c r="C1295" s="53"/>
      <c r="D1295" s="53"/>
      <c r="E1295" s="53"/>
      <c r="F1295" s="53"/>
      <c r="G1295" s="53"/>
      <c r="H1295" s="53"/>
      <c r="I1295" s="53"/>
    </row>
    <row r="1296" spans="2:9" ht="9.75">
      <c r="B1296" s="53"/>
      <c r="C1296" s="53"/>
      <c r="D1296" s="53"/>
      <c r="E1296" s="53"/>
      <c r="F1296" s="53"/>
      <c r="G1296" s="53"/>
      <c r="H1296" s="53"/>
      <c r="I1296" s="53"/>
    </row>
    <row r="1297" spans="2:9" ht="9.75">
      <c r="B1297" s="53"/>
      <c r="C1297" s="53"/>
      <c r="D1297" s="53"/>
      <c r="E1297" s="53"/>
      <c r="F1297" s="53"/>
      <c r="G1297" s="53"/>
      <c r="H1297" s="53"/>
      <c r="I1297" s="53"/>
    </row>
    <row r="1298" spans="2:9" ht="9.75">
      <c r="B1298" s="53"/>
      <c r="C1298" s="53"/>
      <c r="D1298" s="53"/>
      <c r="E1298" s="53"/>
      <c r="F1298" s="53"/>
      <c r="G1298" s="53"/>
      <c r="H1298" s="53"/>
      <c r="I1298" s="53"/>
    </row>
    <row r="1299" spans="2:9" ht="9.75">
      <c r="B1299" s="53"/>
      <c r="C1299" s="53"/>
      <c r="D1299" s="53"/>
      <c r="E1299" s="53"/>
      <c r="F1299" s="53"/>
      <c r="G1299" s="53"/>
      <c r="H1299" s="53"/>
      <c r="I1299" s="53"/>
    </row>
    <row r="1300" spans="2:9" ht="9.75">
      <c r="B1300" s="53"/>
      <c r="C1300" s="53"/>
      <c r="D1300" s="53"/>
      <c r="E1300" s="53"/>
      <c r="F1300" s="53"/>
      <c r="G1300" s="53"/>
      <c r="H1300" s="53"/>
      <c r="I1300" s="53"/>
    </row>
    <row r="1301" spans="2:9" ht="9.75">
      <c r="B1301" s="53"/>
      <c r="C1301" s="53"/>
      <c r="D1301" s="53"/>
      <c r="E1301" s="53"/>
      <c r="F1301" s="53"/>
      <c r="G1301" s="53"/>
      <c r="H1301" s="53"/>
      <c r="I1301" s="53"/>
    </row>
    <row r="1302" spans="2:9" ht="9.75">
      <c r="B1302" s="53"/>
      <c r="C1302" s="53"/>
      <c r="D1302" s="53"/>
      <c r="E1302" s="53"/>
      <c r="F1302" s="53"/>
      <c r="G1302" s="53"/>
      <c r="H1302" s="53"/>
      <c r="I1302" s="53"/>
    </row>
    <row r="1303" spans="2:9" ht="9.75">
      <c r="B1303" s="53"/>
      <c r="C1303" s="53"/>
      <c r="D1303" s="53"/>
      <c r="E1303" s="53"/>
      <c r="F1303" s="53"/>
      <c r="G1303" s="53"/>
      <c r="H1303" s="53"/>
      <c r="I1303" s="53"/>
    </row>
    <row r="1304" spans="2:9" ht="9.75">
      <c r="B1304" s="53"/>
      <c r="C1304" s="53"/>
      <c r="D1304" s="53"/>
      <c r="E1304" s="53"/>
      <c r="F1304" s="53"/>
      <c r="G1304" s="53"/>
      <c r="H1304" s="53"/>
      <c r="I1304" s="53"/>
    </row>
    <row r="1305" spans="2:9" ht="9.75">
      <c r="B1305" s="53"/>
      <c r="C1305" s="53"/>
      <c r="D1305" s="53"/>
      <c r="E1305" s="53"/>
      <c r="F1305" s="53"/>
      <c r="G1305" s="53"/>
      <c r="H1305" s="53"/>
      <c r="I1305" s="53"/>
    </row>
    <row r="1306" spans="2:9" ht="9.75">
      <c r="B1306" s="53"/>
      <c r="C1306" s="53"/>
      <c r="D1306" s="53"/>
      <c r="E1306" s="53"/>
      <c r="F1306" s="53"/>
      <c r="G1306" s="53"/>
      <c r="H1306" s="53"/>
      <c r="I1306" s="53"/>
    </row>
    <row r="1307" spans="2:9" ht="9.75">
      <c r="B1307" s="53"/>
      <c r="C1307" s="53"/>
      <c r="D1307" s="53"/>
      <c r="E1307" s="53"/>
      <c r="F1307" s="53"/>
      <c r="G1307" s="53"/>
      <c r="H1307" s="53"/>
      <c r="I1307" s="53"/>
    </row>
    <row r="1308" spans="2:9" ht="9.75">
      <c r="B1308" s="53"/>
      <c r="C1308" s="53"/>
      <c r="D1308" s="53"/>
      <c r="E1308" s="53"/>
      <c r="F1308" s="53"/>
      <c r="G1308" s="53"/>
      <c r="H1308" s="53"/>
      <c r="I1308" s="53"/>
    </row>
    <row r="1309" spans="2:9" ht="9.75">
      <c r="B1309" s="53"/>
      <c r="C1309" s="53"/>
      <c r="D1309" s="53"/>
      <c r="E1309" s="53"/>
      <c r="F1309" s="53"/>
      <c r="G1309" s="53"/>
      <c r="H1309" s="53"/>
      <c r="I1309" s="53"/>
    </row>
    <row r="1310" spans="2:9" ht="9.75">
      <c r="B1310" s="53"/>
      <c r="C1310" s="53"/>
      <c r="D1310" s="53"/>
      <c r="E1310" s="53"/>
      <c r="F1310" s="53"/>
      <c r="G1310" s="53"/>
      <c r="H1310" s="53"/>
      <c r="I1310" s="53"/>
    </row>
    <row r="1311" spans="2:9" ht="9.75">
      <c r="B1311" s="53"/>
      <c r="C1311" s="53"/>
      <c r="D1311" s="53"/>
      <c r="E1311" s="53"/>
      <c r="F1311" s="53"/>
      <c r="G1311" s="53"/>
      <c r="H1311" s="53"/>
      <c r="I1311" s="53"/>
    </row>
    <row r="1312" spans="2:9" ht="9.75">
      <c r="B1312" s="53"/>
      <c r="C1312" s="53"/>
      <c r="D1312" s="53"/>
      <c r="E1312" s="53"/>
      <c r="F1312" s="53"/>
      <c r="G1312" s="53"/>
      <c r="H1312" s="53"/>
      <c r="I1312" s="53"/>
    </row>
    <row r="1313" spans="2:9" ht="9.75">
      <c r="B1313" s="53"/>
      <c r="C1313" s="53"/>
      <c r="D1313" s="53"/>
      <c r="E1313" s="53"/>
      <c r="F1313" s="53"/>
      <c r="G1313" s="53"/>
      <c r="H1313" s="53"/>
      <c r="I1313" s="53"/>
    </row>
    <row r="1314" spans="2:9" ht="9.75">
      <c r="B1314" s="53"/>
      <c r="C1314" s="53"/>
      <c r="D1314" s="53"/>
      <c r="E1314" s="53"/>
      <c r="F1314" s="53"/>
      <c r="G1314" s="53"/>
      <c r="H1314" s="53"/>
      <c r="I1314" s="53"/>
    </row>
    <row r="1315" spans="2:9" ht="9.75">
      <c r="B1315" s="53"/>
      <c r="C1315" s="53"/>
      <c r="D1315" s="53"/>
      <c r="E1315" s="53"/>
      <c r="F1315" s="53"/>
      <c r="G1315" s="53"/>
      <c r="H1315" s="53"/>
      <c r="I1315" s="53"/>
    </row>
    <row r="1316" spans="2:9" ht="9.75">
      <c r="B1316" s="53"/>
      <c r="C1316" s="53"/>
      <c r="D1316" s="53"/>
      <c r="E1316" s="53"/>
      <c r="F1316" s="53"/>
      <c r="G1316" s="53"/>
      <c r="H1316" s="53"/>
      <c r="I1316" s="53"/>
    </row>
    <row r="1317" spans="2:9" ht="9.75">
      <c r="B1317" s="53"/>
      <c r="C1317" s="53"/>
      <c r="D1317" s="53"/>
      <c r="E1317" s="53"/>
      <c r="F1317" s="53"/>
      <c r="G1317" s="53"/>
      <c r="H1317" s="53"/>
      <c r="I1317" s="53"/>
    </row>
    <row r="1318" spans="2:9" ht="9.75">
      <c r="B1318" s="53"/>
      <c r="C1318" s="53"/>
      <c r="D1318" s="53"/>
      <c r="E1318" s="53"/>
      <c r="F1318" s="53"/>
      <c r="G1318" s="53"/>
      <c r="H1318" s="53"/>
      <c r="I1318" s="53"/>
    </row>
    <row r="1319" spans="2:9" ht="9.75">
      <c r="B1319" s="53"/>
      <c r="C1319" s="53"/>
      <c r="D1319" s="53"/>
      <c r="E1319" s="53"/>
      <c r="F1319" s="53"/>
      <c r="G1319" s="53"/>
      <c r="H1319" s="53"/>
      <c r="I1319" s="53"/>
    </row>
    <row r="1320" spans="2:9" ht="9.75">
      <c r="B1320" s="53"/>
      <c r="C1320" s="53"/>
      <c r="D1320" s="53"/>
      <c r="E1320" s="53"/>
      <c r="F1320" s="53"/>
      <c r="G1320" s="53"/>
      <c r="H1320" s="53"/>
      <c r="I1320" s="53"/>
    </row>
    <row r="1321" spans="2:9" ht="9.75">
      <c r="B1321" s="53"/>
      <c r="C1321" s="53"/>
      <c r="D1321" s="53"/>
      <c r="E1321" s="53"/>
      <c r="F1321" s="53"/>
      <c r="G1321" s="53"/>
      <c r="H1321" s="53"/>
      <c r="I1321" s="53"/>
    </row>
    <row r="1322" spans="2:9" ht="9.75">
      <c r="B1322" s="53"/>
      <c r="C1322" s="53"/>
      <c r="D1322" s="53"/>
      <c r="E1322" s="53"/>
      <c r="F1322" s="53"/>
      <c r="G1322" s="53"/>
      <c r="H1322" s="53"/>
      <c r="I1322" s="53"/>
    </row>
    <row r="1323" spans="2:9" ht="9.75">
      <c r="B1323" s="53"/>
      <c r="C1323" s="53"/>
      <c r="D1323" s="53"/>
      <c r="E1323" s="53"/>
      <c r="F1323" s="53"/>
      <c r="G1323" s="53"/>
      <c r="H1323" s="53"/>
      <c r="I1323" s="53"/>
    </row>
    <row r="1324" spans="2:9" ht="9.75">
      <c r="B1324" s="53"/>
      <c r="C1324" s="53"/>
      <c r="D1324" s="53"/>
      <c r="E1324" s="53"/>
      <c r="F1324" s="53"/>
      <c r="G1324" s="53"/>
      <c r="H1324" s="53"/>
      <c r="I1324" s="53"/>
    </row>
    <row r="1325" spans="2:9" ht="9.75">
      <c r="B1325" s="53"/>
      <c r="C1325" s="53"/>
      <c r="D1325" s="53"/>
      <c r="E1325" s="53"/>
      <c r="F1325" s="53"/>
      <c r="G1325" s="53"/>
      <c r="H1325" s="53"/>
      <c r="I1325" s="53"/>
    </row>
    <row r="1326" spans="2:9" ht="9.75">
      <c r="B1326" s="53"/>
      <c r="C1326" s="53"/>
      <c r="D1326" s="53"/>
      <c r="E1326" s="53"/>
      <c r="F1326" s="53"/>
      <c r="G1326" s="53"/>
      <c r="H1326" s="53"/>
      <c r="I1326" s="53"/>
    </row>
    <row r="1327" spans="2:9" ht="9.75">
      <c r="B1327" s="53"/>
      <c r="C1327" s="53"/>
      <c r="D1327" s="53"/>
      <c r="E1327" s="53"/>
      <c r="F1327" s="53"/>
      <c r="G1327" s="53"/>
      <c r="H1327" s="53"/>
      <c r="I1327" s="53"/>
    </row>
    <row r="1328" spans="2:9" ht="9.75">
      <c r="B1328" s="53"/>
      <c r="C1328" s="53"/>
      <c r="D1328" s="53"/>
      <c r="E1328" s="53"/>
      <c r="F1328" s="53"/>
      <c r="G1328" s="53"/>
      <c r="H1328" s="53"/>
      <c r="I1328" s="53"/>
    </row>
    <row r="1329" spans="2:9" ht="9.75">
      <c r="B1329" s="53"/>
      <c r="C1329" s="53"/>
      <c r="D1329" s="53"/>
      <c r="E1329" s="53"/>
      <c r="F1329" s="53"/>
      <c r="G1329" s="53"/>
      <c r="H1329" s="53"/>
      <c r="I1329" s="53"/>
    </row>
    <row r="1330" spans="2:9" ht="9.75">
      <c r="B1330" s="53"/>
      <c r="C1330" s="53"/>
      <c r="D1330" s="53"/>
      <c r="E1330" s="53"/>
      <c r="F1330" s="53"/>
      <c r="G1330" s="53"/>
      <c r="H1330" s="53"/>
      <c r="I1330" s="53"/>
    </row>
    <row r="1331" spans="2:9" ht="9.75">
      <c r="B1331" s="53"/>
      <c r="C1331" s="53"/>
      <c r="D1331" s="53"/>
      <c r="E1331" s="53"/>
      <c r="F1331" s="53"/>
      <c r="G1331" s="53"/>
      <c r="H1331" s="53"/>
      <c r="I1331" s="53"/>
    </row>
    <row r="1332" spans="2:9" ht="9.75">
      <c r="B1332" s="53"/>
      <c r="C1332" s="53"/>
      <c r="D1332" s="53"/>
      <c r="E1332" s="53"/>
      <c r="F1332" s="53"/>
      <c r="G1332" s="53"/>
      <c r="H1332" s="53"/>
      <c r="I1332" s="53"/>
    </row>
    <row r="1333" spans="2:9" ht="9.75">
      <c r="B1333" s="53"/>
      <c r="C1333" s="53"/>
      <c r="D1333" s="53"/>
      <c r="E1333" s="53"/>
      <c r="F1333" s="53"/>
      <c r="G1333" s="53"/>
      <c r="H1333" s="53"/>
      <c r="I1333" s="53"/>
    </row>
    <row r="1334" spans="2:9" ht="9.75">
      <c r="B1334" s="53"/>
      <c r="C1334" s="53"/>
      <c r="D1334" s="53"/>
      <c r="E1334" s="53"/>
      <c r="F1334" s="53"/>
      <c r="G1334" s="53"/>
      <c r="H1334" s="53"/>
      <c r="I1334" s="53"/>
    </row>
    <row r="1335" spans="2:9" ht="9.75">
      <c r="B1335" s="53"/>
      <c r="C1335" s="53"/>
      <c r="D1335" s="53"/>
      <c r="E1335" s="53"/>
      <c r="F1335" s="53"/>
      <c r="G1335" s="53"/>
      <c r="H1335" s="53"/>
      <c r="I1335" s="53"/>
    </row>
    <row r="1336" spans="2:9" ht="9.75">
      <c r="B1336" s="53"/>
      <c r="C1336" s="53"/>
      <c r="D1336" s="53"/>
      <c r="E1336" s="53"/>
      <c r="F1336" s="53"/>
      <c r="G1336" s="53"/>
      <c r="H1336" s="53"/>
      <c r="I1336" s="53"/>
    </row>
    <row r="1337" spans="2:9" ht="9.75">
      <c r="B1337" s="53"/>
      <c r="C1337" s="53"/>
      <c r="D1337" s="53"/>
      <c r="E1337" s="53"/>
      <c r="F1337" s="53"/>
      <c r="G1337" s="53"/>
      <c r="H1337" s="53"/>
      <c r="I1337" s="53"/>
    </row>
    <row r="1338" spans="2:9" ht="9.75">
      <c r="B1338" s="53"/>
      <c r="C1338" s="53"/>
      <c r="D1338" s="53"/>
      <c r="E1338" s="53"/>
      <c r="F1338" s="53"/>
      <c r="G1338" s="53"/>
      <c r="H1338" s="53"/>
      <c r="I1338" s="53"/>
    </row>
    <row r="1339" spans="2:9" ht="9.75">
      <c r="B1339" s="53"/>
      <c r="C1339" s="53"/>
      <c r="D1339" s="53"/>
      <c r="E1339" s="53"/>
      <c r="F1339" s="53"/>
      <c r="G1339" s="53"/>
      <c r="H1339" s="53"/>
      <c r="I1339" s="53"/>
    </row>
    <row r="1340" spans="2:9" ht="9.75">
      <c r="B1340" s="53"/>
      <c r="C1340" s="53"/>
      <c r="D1340" s="53"/>
      <c r="E1340" s="53"/>
      <c r="F1340" s="53"/>
      <c r="G1340" s="53"/>
      <c r="H1340" s="53"/>
      <c r="I1340" s="53"/>
    </row>
    <row r="1341" spans="2:9" ht="9.75">
      <c r="B1341" s="53"/>
      <c r="C1341" s="53"/>
      <c r="D1341" s="53"/>
      <c r="E1341" s="53"/>
      <c r="F1341" s="53"/>
      <c r="G1341" s="53"/>
      <c r="H1341" s="53"/>
      <c r="I1341" s="53"/>
    </row>
    <row r="1342" spans="2:9" ht="9.75">
      <c r="B1342" s="53"/>
      <c r="C1342" s="53"/>
      <c r="D1342" s="53"/>
      <c r="E1342" s="53"/>
      <c r="F1342" s="53"/>
      <c r="G1342" s="53"/>
      <c r="H1342" s="53"/>
      <c r="I1342" s="53"/>
    </row>
    <row r="1343" spans="2:9" ht="9.75">
      <c r="B1343" s="53"/>
      <c r="C1343" s="53"/>
      <c r="D1343" s="53"/>
      <c r="E1343" s="53"/>
      <c r="F1343" s="53"/>
      <c r="G1343" s="53"/>
      <c r="H1343" s="53"/>
      <c r="I1343" s="53"/>
    </row>
    <row r="1344" spans="2:9" ht="9.75">
      <c r="B1344" s="53"/>
      <c r="C1344" s="53"/>
      <c r="D1344" s="53"/>
      <c r="E1344" s="53"/>
      <c r="F1344" s="53"/>
      <c r="G1344" s="53"/>
      <c r="H1344" s="53"/>
      <c r="I1344" s="53"/>
    </row>
    <row r="1345" spans="2:9" ht="9.75">
      <c r="B1345" s="53"/>
      <c r="C1345" s="53"/>
      <c r="D1345" s="53"/>
      <c r="E1345" s="53"/>
      <c r="F1345" s="53"/>
      <c r="G1345" s="53"/>
      <c r="H1345" s="53"/>
      <c r="I1345" s="53"/>
    </row>
    <row r="1346" spans="2:9" ht="9.75">
      <c r="B1346" s="53"/>
      <c r="C1346" s="53"/>
      <c r="D1346" s="53"/>
      <c r="E1346" s="53"/>
      <c r="F1346" s="53"/>
      <c r="G1346" s="53"/>
      <c r="H1346" s="53"/>
      <c r="I1346" s="53"/>
    </row>
    <row r="1347" spans="2:9" ht="9.75">
      <c r="B1347" s="53"/>
      <c r="C1347" s="53"/>
      <c r="D1347" s="53"/>
      <c r="E1347" s="53"/>
      <c r="F1347" s="53"/>
      <c r="G1347" s="53"/>
      <c r="H1347" s="53"/>
      <c r="I1347" s="53"/>
    </row>
    <row r="1348" spans="2:9" ht="9.75">
      <c r="B1348" s="53"/>
      <c r="C1348" s="53"/>
      <c r="D1348" s="53"/>
      <c r="E1348" s="53"/>
      <c r="F1348" s="53"/>
      <c r="G1348" s="53"/>
      <c r="H1348" s="53"/>
      <c r="I1348" s="53"/>
    </row>
    <row r="1349" spans="2:9" ht="9.75">
      <c r="B1349" s="53"/>
      <c r="C1349" s="53"/>
      <c r="D1349" s="53"/>
      <c r="E1349" s="53"/>
      <c r="F1349" s="53"/>
      <c r="G1349" s="53"/>
      <c r="H1349" s="53"/>
      <c r="I1349" s="53"/>
    </row>
    <row r="1350" spans="2:9" ht="9.75">
      <c r="B1350" s="53"/>
      <c r="C1350" s="53"/>
      <c r="D1350" s="53"/>
      <c r="E1350" s="53"/>
      <c r="F1350" s="53"/>
      <c r="G1350" s="53"/>
      <c r="H1350" s="53"/>
      <c r="I1350" s="53"/>
    </row>
    <row r="1351" spans="2:9" ht="9.75">
      <c r="B1351" s="53"/>
      <c r="C1351" s="53"/>
      <c r="D1351" s="53"/>
      <c r="E1351" s="53"/>
      <c r="F1351" s="53"/>
      <c r="G1351" s="53"/>
      <c r="H1351" s="53"/>
      <c r="I1351" s="53"/>
    </row>
    <row r="1352" spans="2:9" ht="9.75">
      <c r="B1352" s="53"/>
      <c r="C1352" s="53"/>
      <c r="D1352" s="53"/>
      <c r="E1352" s="53"/>
      <c r="F1352" s="53"/>
      <c r="G1352" s="53"/>
      <c r="H1352" s="53"/>
      <c r="I1352" s="53"/>
    </row>
    <row r="1353" spans="2:9" ht="9.75">
      <c r="B1353" s="53"/>
      <c r="C1353" s="53"/>
      <c r="D1353" s="53"/>
      <c r="E1353" s="53"/>
      <c r="F1353" s="53"/>
      <c r="G1353" s="53"/>
      <c r="H1353" s="53"/>
      <c r="I1353" s="53"/>
    </row>
    <row r="1354" spans="2:9" ht="9.75">
      <c r="B1354" s="53"/>
      <c r="C1354" s="53"/>
      <c r="D1354" s="53"/>
      <c r="E1354" s="53"/>
      <c r="F1354" s="53"/>
      <c r="G1354" s="53"/>
      <c r="H1354" s="53"/>
      <c r="I1354" s="53"/>
    </row>
    <row r="1355" spans="2:9" ht="9.75">
      <c r="B1355" s="53"/>
      <c r="C1355" s="53"/>
      <c r="D1355" s="53"/>
      <c r="E1355" s="53"/>
      <c r="F1355" s="53"/>
      <c r="G1355" s="53"/>
      <c r="H1355" s="53"/>
      <c r="I1355" s="53"/>
    </row>
    <row r="1356" spans="2:9" ht="9.75">
      <c r="B1356" s="53"/>
      <c r="C1356" s="53"/>
      <c r="D1356" s="53"/>
      <c r="E1356" s="53"/>
      <c r="F1356" s="53"/>
      <c r="G1356" s="53"/>
      <c r="H1356" s="53"/>
      <c r="I1356" s="53"/>
    </row>
    <row r="1357" spans="2:9" ht="9.75">
      <c r="B1357" s="53"/>
      <c r="C1357" s="53"/>
      <c r="D1357" s="53"/>
      <c r="E1357" s="53"/>
      <c r="F1357" s="53"/>
      <c r="G1357" s="53"/>
      <c r="H1357" s="53"/>
      <c r="I1357" s="53"/>
    </row>
    <row r="1358" spans="2:9" ht="9.75">
      <c r="B1358" s="53"/>
      <c r="C1358" s="53"/>
      <c r="D1358" s="53"/>
      <c r="E1358" s="53"/>
      <c r="F1358" s="53"/>
      <c r="G1358" s="53"/>
      <c r="H1358" s="53"/>
      <c r="I1358" s="53"/>
    </row>
  </sheetData>
  <sheetProtection/>
  <mergeCells count="49">
    <mergeCell ref="A3:I3"/>
    <mergeCell ref="A4:I4"/>
    <mergeCell ref="A6:D13"/>
    <mergeCell ref="E6:E12"/>
    <mergeCell ref="F6:F12"/>
    <mergeCell ref="G6:I6"/>
    <mergeCell ref="G7:G12"/>
    <mergeCell ref="H7:H12"/>
    <mergeCell ref="I7:I12"/>
    <mergeCell ref="F13:I13"/>
    <mergeCell ref="A15:C15"/>
    <mergeCell ref="A17:C17"/>
    <mergeCell ref="B21:C21"/>
    <mergeCell ref="B22:C22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8:C48"/>
    <mergeCell ref="B52:C52"/>
    <mergeCell ref="B53:C53"/>
    <mergeCell ref="B54:C54"/>
    <mergeCell ref="B58:C58"/>
    <mergeCell ref="B65:C65"/>
    <mergeCell ref="B66:C66"/>
    <mergeCell ref="A68:I69"/>
    <mergeCell ref="B59:C59"/>
    <mergeCell ref="B60:C60"/>
    <mergeCell ref="B61:C61"/>
    <mergeCell ref="B62:C62"/>
    <mergeCell ref="B63:C63"/>
    <mergeCell ref="B64:C64"/>
  </mergeCells>
  <printOptions/>
  <pageMargins left="0.4724409448818898" right="0.3937007874015748" top="0.5905511811023623" bottom="0.7874015748031497" header="0.5118110236220472" footer="0.5118110236220472"/>
  <pageSetup horizontalDpi="600" verticalDpi="600" orientation="portrait" paperSize="9" scale="95" r:id="rId1"/>
  <headerFooter alignWithMargins="0">
    <oddHeader>&amp;L&amp;"Arial,Kursiv"&amp;9 &amp;U1.1 Abfallentsorgung in Entsorgungsanlagen allgemein&amp;R&amp;"Arial,Kursiv"&amp;9&amp;UAbfallwirtschaft in Bayern 2011</oddHeader>
    <oddFooter>&amp;C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Aschmann, Monika (Win7)</cp:lastModifiedBy>
  <cp:lastPrinted>2014-11-11T07:47:06Z</cp:lastPrinted>
  <dcterms:created xsi:type="dcterms:W3CDTF">2000-08-30T07:22:34Z</dcterms:created>
  <dcterms:modified xsi:type="dcterms:W3CDTF">2014-11-11T08:25:40Z</dcterms:modified>
  <cp:category/>
  <cp:version/>
  <cp:contentType/>
  <cp:contentStatus/>
</cp:coreProperties>
</file>